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ayne\Downloads\OneDrive\Desktop\"/>
    </mc:Choice>
  </mc:AlternateContent>
  <xr:revisionPtr revIDLastSave="0" documentId="13_ncr:1_{E3CEB896-B901-4BD9-847F-4EB8A18251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put_Incremental Volume" sheetId="93" r:id="rId1"/>
    <sheet name="Pivot Running Incr. Volume" sheetId="92" r:id="rId2"/>
    <sheet name="Lookups" sheetId="10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'Input_Incremental Volume'!$A$5:$BB$432</definedName>
    <definedName name="_xlnm._FilterDatabase" localSheetId="2" hidden="1">Lookups!$A$2:$AK$105</definedName>
    <definedName name="_fm165492">#REF!</definedName>
    <definedName name="_Key1" hidden="1">'[1]2004 Kompass -OLD'!$A$4:$A$142</definedName>
    <definedName name="_Key2" hidden="1">'[1]2004 Kompass -OLD'!$C$4:$C$142</definedName>
    <definedName name="_Order1" hidden="1">255</definedName>
    <definedName name="_Order2" hidden="1">255</definedName>
    <definedName name="_Sort" hidden="1">'[1]2004 Kompass -OLD'!$A$4:$O$142</definedName>
    <definedName name="ACCOUNTID">[2]DATA!$A$1:$A$204</definedName>
    <definedName name="Ad___Other_Promo_Vehicle_Cost">#REF!</definedName>
    <definedName name="AddFee">#REF!</definedName>
    <definedName name="AlternateBrand">[3]LABELS!$J$1</definedName>
    <definedName name="ANR">#REF!</definedName>
    <definedName name="ANRB">#REF!</definedName>
    <definedName name="BillingContact">#REF!</definedName>
    <definedName name="Brand">#REF!</definedName>
    <definedName name="BrandId">#REF!</definedName>
    <definedName name="BrokerContract">#REF!</definedName>
    <definedName name="BrokerList">'[4]Broker List'!$A$2:$A$18</definedName>
    <definedName name="BrokerList2">'[5]Broker List'!$A$2:$A$18</definedName>
    <definedName name="BrokerVendor">'[6]Broker List'!$A$21:$A$22</definedName>
    <definedName name="BS">#REF!</definedName>
    <definedName name="BSEND">#REF!</definedName>
    <definedName name="Category">#REF!</definedName>
    <definedName name="CATEGORYMGR">'[7]Drop Downs'!$A$1:$A$16</definedName>
    <definedName name="CNG">#REF!</definedName>
    <definedName name="Comments">#REF!</definedName>
    <definedName name="ContractSubmittedBy">'[8]Broker List'!$A$22:$A$23</definedName>
    <definedName name="Data">[9]!Table3[#All]</definedName>
    <definedName name="DistributionType">#REF!</definedName>
    <definedName name="dtEND">#REF!</definedName>
    <definedName name="dtSTART">#REF!</definedName>
    <definedName name="EDLCEDVDiscount">#REF!</definedName>
    <definedName name="EDLCEDVScanback">#REF!</definedName>
    <definedName name="EDLPOGDDiscount">#REF!</definedName>
    <definedName name="EndDT">#REF!</definedName>
    <definedName name="EVENT2">'[7]Drop Downs'!$G$1:$G$30</definedName>
    <definedName name="FLYER">#REF!</definedName>
    <definedName name="flyerEND">#REF!</definedName>
    <definedName name="flyerST">#REF!</definedName>
    <definedName name="Geography">[10]Filters!$D$10</definedName>
    <definedName name="GridCategory">#REF!</definedName>
    <definedName name="GridFamily">#REF!</definedName>
    <definedName name="Key_Account" localSheetId="0">#REF!</definedName>
    <definedName name="Key_Account">#REF!</definedName>
    <definedName name="LabelGeography">[10]LABELS!$B$24</definedName>
    <definedName name="LabelPeriod">[10]LABELS!$B$23</definedName>
    <definedName name="LabelProductSegment">[10]LABELS!$B$22</definedName>
    <definedName name="LLP">#REF!</definedName>
    <definedName name="Long">#REF!</definedName>
    <definedName name="Manufacturer">#REF!</definedName>
    <definedName name="movement_wk_sku_store_PROMO">#REF!</definedName>
    <definedName name="Names">[11]Data!$A$13:$A$17</definedName>
    <definedName name="NMC">#REF!</definedName>
    <definedName name="Ntnl">[11]Data!$A$1:$A$11</definedName>
    <definedName name="period_selected">[12]project!$N$3</definedName>
    <definedName name="pricing">#REF!</definedName>
    <definedName name="_xlnm.Print_Area" localSheetId="0">'Input_Incremental Volume'!$A$4:$AR$432</definedName>
    <definedName name="Priority">[11]Data!$B$9:$B$12</definedName>
    <definedName name="ProductLineDescription">#REF!</definedName>
    <definedName name="promo">#REF!</definedName>
    <definedName name="promodates">'[13]UNFI Contract Proposal'!$A$1041:$M$1058</definedName>
    <definedName name="PromoDistributorMCB">#REF!</definedName>
    <definedName name="PromoGridLevel">#REF!</definedName>
    <definedName name="PromoGridMonth">#REF!</definedName>
    <definedName name="PromoGridPeriod">#REF!</definedName>
    <definedName name="PromoGridType">#REF!</definedName>
    <definedName name="PromoOI">#REF!</definedName>
    <definedName name="PromoSalesScanBack">#REF!</definedName>
    <definedName name="PromoScanBackAdminFee">#REF!</definedName>
    <definedName name="PromotionEventId">#REF!</definedName>
    <definedName name="PromoType">'[14]Spreadsheet Information'!$A$3:$A$8</definedName>
    <definedName name="range1">#REF!</definedName>
    <definedName name="RetailEndDate">#REF!</definedName>
    <definedName name="RetailsStartDate">#REF!</definedName>
    <definedName name="RR">[11]Data!$A$1:$A$10</definedName>
    <definedName name="StartDT">#REF!</definedName>
    <definedName name="Status">[11]Data!$B$2:$B$7</definedName>
    <definedName name="test1">#REF!</definedName>
    <definedName name="TPR">'[13]UNFI Contract Proposal'!$E$1012:$E$1019</definedName>
    <definedName name="ValidationErroMessage">#REF!</definedName>
    <definedName name="VendorBrokerAuthorizationEmail">#REF!</definedName>
    <definedName name="VendorBrokerAuthorizationPhone">#REF!</definedName>
    <definedName name="VendorBrokerAuthorizedBy">#REF!</definedName>
    <definedName name="VendorContact">#REF!</definedName>
    <definedName name="WPFDonationCaps">#REF!</definedName>
    <definedName name="WPFScanback">#REF!</definedName>
    <definedName name="WPFScanbackSales">#REF!</definedName>
    <definedName name="X">[15]Data!$B$2:$B$7</definedName>
    <definedName name="YesNo">#REF!</definedName>
    <definedName name="YN">'[7]Drop Downs'!$E$1:$E$2</definedName>
  </definedNames>
  <calcPr calcId="191029"/>
  <pivotCaches>
    <pivotCache cacheId="0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2" i="93" l="1"/>
  <c r="H432" i="93" s="1"/>
  <c r="G431" i="93"/>
  <c r="H431" i="93" s="1"/>
  <c r="G430" i="93"/>
  <c r="H430" i="93" s="1"/>
  <c r="G429" i="93"/>
  <c r="H429" i="93" s="1"/>
  <c r="G428" i="93"/>
  <c r="H428" i="93" s="1"/>
  <c r="G427" i="93"/>
  <c r="H427" i="93" s="1"/>
  <c r="G426" i="93"/>
  <c r="H426" i="93" s="1"/>
  <c r="G425" i="93"/>
  <c r="H425" i="93" s="1"/>
  <c r="G424" i="93"/>
  <c r="H424" i="93" s="1"/>
  <c r="G423" i="93"/>
  <c r="H423" i="93" s="1"/>
  <c r="G422" i="93"/>
  <c r="H422" i="93" s="1"/>
  <c r="G421" i="93"/>
  <c r="H421" i="93" s="1"/>
  <c r="G420" i="93"/>
  <c r="H420" i="93" s="1"/>
  <c r="G419" i="93"/>
  <c r="H419" i="93" s="1"/>
  <c r="G418" i="93"/>
  <c r="H418" i="93" s="1"/>
  <c r="G417" i="93"/>
  <c r="H417" i="93" s="1"/>
  <c r="G416" i="93"/>
  <c r="H416" i="93" s="1"/>
  <c r="G415" i="93"/>
  <c r="H415" i="93" s="1"/>
  <c r="G414" i="93"/>
  <c r="H414" i="93" s="1"/>
  <c r="G413" i="93"/>
  <c r="H413" i="93" s="1"/>
  <c r="G412" i="93"/>
  <c r="H412" i="93" s="1"/>
  <c r="G411" i="93"/>
  <c r="H411" i="93" s="1"/>
  <c r="G410" i="93"/>
  <c r="H410" i="93" s="1"/>
  <c r="G149" i="93"/>
  <c r="F149" i="93" s="1"/>
  <c r="O149" i="93"/>
  <c r="W149" i="93" s="1"/>
  <c r="AC149" i="93" s="1"/>
  <c r="AI149" i="93" s="1"/>
  <c r="P149" i="93"/>
  <c r="Q149" i="93"/>
  <c r="R149" i="93"/>
  <c r="T149" i="93"/>
  <c r="U149" i="93"/>
  <c r="V149" i="93"/>
  <c r="X149" i="93"/>
  <c r="AD149" i="93" s="1"/>
  <c r="AJ149" i="93" s="1"/>
  <c r="Y149" i="93"/>
  <c r="AE149" i="93" s="1"/>
  <c r="AF149" i="93"/>
  <c r="AG149" i="93"/>
  <c r="AH149" i="93"/>
  <c r="E7" i="101"/>
  <c r="E6" i="101"/>
  <c r="E4" i="101"/>
  <c r="E3" i="101"/>
  <c r="R408" i="93"/>
  <c r="Q408" i="93"/>
  <c r="P408" i="93"/>
  <c r="O408" i="93"/>
  <c r="R407" i="93"/>
  <c r="Q407" i="93"/>
  <c r="P407" i="93"/>
  <c r="O407" i="93"/>
  <c r="R406" i="93"/>
  <c r="Q406" i="93"/>
  <c r="P406" i="93"/>
  <c r="O406" i="93"/>
  <c r="R405" i="93"/>
  <c r="Q405" i="93"/>
  <c r="P405" i="93"/>
  <c r="O405" i="93"/>
  <c r="R404" i="93"/>
  <c r="Q404" i="93"/>
  <c r="P404" i="93"/>
  <c r="O404" i="93"/>
  <c r="R403" i="93"/>
  <c r="Q403" i="93"/>
  <c r="P403" i="93"/>
  <c r="O403" i="93"/>
  <c r="R402" i="93"/>
  <c r="Q402" i="93"/>
  <c r="P402" i="93"/>
  <c r="O402" i="93"/>
  <c r="R401" i="93"/>
  <c r="Q401" i="93"/>
  <c r="P401" i="93"/>
  <c r="O401" i="93"/>
  <c r="R400" i="93"/>
  <c r="Q400" i="93"/>
  <c r="P400" i="93"/>
  <c r="O400" i="93"/>
  <c r="R399" i="93"/>
  <c r="Q399" i="93"/>
  <c r="P399" i="93"/>
  <c r="O399" i="93"/>
  <c r="R398" i="93"/>
  <c r="Q398" i="93"/>
  <c r="P398" i="93"/>
  <c r="O398" i="93"/>
  <c r="R397" i="93"/>
  <c r="Q397" i="93"/>
  <c r="P397" i="93"/>
  <c r="O397" i="93"/>
  <c r="R396" i="93"/>
  <c r="Q396" i="93"/>
  <c r="P396" i="93"/>
  <c r="O396" i="93"/>
  <c r="R395" i="93"/>
  <c r="Q395" i="93"/>
  <c r="P395" i="93"/>
  <c r="O395" i="93"/>
  <c r="R394" i="93"/>
  <c r="Q394" i="93"/>
  <c r="P394" i="93"/>
  <c r="O394" i="93"/>
  <c r="R393" i="93"/>
  <c r="Q393" i="93"/>
  <c r="P393" i="93"/>
  <c r="O393" i="93"/>
  <c r="R392" i="93"/>
  <c r="Q392" i="93"/>
  <c r="P392" i="93"/>
  <c r="O392" i="93"/>
  <c r="R391" i="93"/>
  <c r="Q391" i="93"/>
  <c r="P391" i="93"/>
  <c r="O391" i="93"/>
  <c r="R390" i="93"/>
  <c r="Q390" i="93"/>
  <c r="P390" i="93"/>
  <c r="O390" i="93"/>
  <c r="R389" i="93"/>
  <c r="Q389" i="93"/>
  <c r="P389" i="93"/>
  <c r="O389" i="93"/>
  <c r="R388" i="93"/>
  <c r="Q388" i="93"/>
  <c r="P388" i="93"/>
  <c r="O388" i="93"/>
  <c r="R387" i="93"/>
  <c r="Q387" i="93"/>
  <c r="P387" i="93"/>
  <c r="O387" i="93"/>
  <c r="R386" i="93"/>
  <c r="Q386" i="93"/>
  <c r="P386" i="93"/>
  <c r="O386" i="93"/>
  <c r="R385" i="93"/>
  <c r="Q385" i="93"/>
  <c r="P385" i="93"/>
  <c r="O385" i="93"/>
  <c r="R384" i="93"/>
  <c r="Q384" i="93"/>
  <c r="P384" i="93"/>
  <c r="O384" i="93"/>
  <c r="R383" i="93"/>
  <c r="Q383" i="93"/>
  <c r="P383" i="93"/>
  <c r="O383" i="93"/>
  <c r="R382" i="93"/>
  <c r="Q382" i="93"/>
  <c r="P382" i="93"/>
  <c r="O382" i="93"/>
  <c r="R381" i="93"/>
  <c r="Q381" i="93"/>
  <c r="P381" i="93"/>
  <c r="O381" i="93"/>
  <c r="R380" i="93"/>
  <c r="Q380" i="93"/>
  <c r="P380" i="93"/>
  <c r="O380" i="93"/>
  <c r="R379" i="93"/>
  <c r="Q379" i="93"/>
  <c r="P379" i="93"/>
  <c r="O379" i="93"/>
  <c r="R378" i="93"/>
  <c r="Q378" i="93"/>
  <c r="P378" i="93"/>
  <c r="O378" i="93"/>
  <c r="R377" i="93"/>
  <c r="Q377" i="93"/>
  <c r="P377" i="93"/>
  <c r="O377" i="93"/>
  <c r="R376" i="93"/>
  <c r="Q376" i="93"/>
  <c r="P376" i="93"/>
  <c r="O376" i="93"/>
  <c r="R375" i="93"/>
  <c r="Q375" i="93"/>
  <c r="P375" i="93"/>
  <c r="O375" i="93"/>
  <c r="R374" i="93"/>
  <c r="Q374" i="93"/>
  <c r="P374" i="93"/>
  <c r="O374" i="93"/>
  <c r="R373" i="93"/>
  <c r="Q373" i="93"/>
  <c r="P373" i="93"/>
  <c r="O373" i="93"/>
  <c r="R372" i="93"/>
  <c r="Q372" i="93"/>
  <c r="P372" i="93"/>
  <c r="O372" i="93"/>
  <c r="R371" i="93"/>
  <c r="Q371" i="93"/>
  <c r="P371" i="93"/>
  <c r="O371" i="93"/>
  <c r="R370" i="93"/>
  <c r="Q370" i="93"/>
  <c r="P370" i="93"/>
  <c r="O370" i="93"/>
  <c r="R369" i="93"/>
  <c r="Q369" i="93"/>
  <c r="P369" i="93"/>
  <c r="O369" i="93"/>
  <c r="R368" i="93"/>
  <c r="Q368" i="93"/>
  <c r="P368" i="93"/>
  <c r="O368" i="93"/>
  <c r="R367" i="93"/>
  <c r="Q367" i="93"/>
  <c r="P367" i="93"/>
  <c r="O367" i="93"/>
  <c r="R366" i="93"/>
  <c r="Q366" i="93"/>
  <c r="P366" i="93"/>
  <c r="O366" i="93"/>
  <c r="R365" i="93"/>
  <c r="Q365" i="93"/>
  <c r="P365" i="93"/>
  <c r="O365" i="93"/>
  <c r="R364" i="93"/>
  <c r="Q364" i="93"/>
  <c r="P364" i="93"/>
  <c r="O364" i="93"/>
  <c r="R363" i="93"/>
  <c r="Q363" i="93"/>
  <c r="P363" i="93"/>
  <c r="O363" i="93"/>
  <c r="R362" i="93"/>
  <c r="Q362" i="93"/>
  <c r="P362" i="93"/>
  <c r="O362" i="93"/>
  <c r="R361" i="93"/>
  <c r="Q361" i="93"/>
  <c r="P361" i="93"/>
  <c r="O361" i="93"/>
  <c r="R360" i="93"/>
  <c r="Q360" i="93"/>
  <c r="P360" i="93"/>
  <c r="O360" i="93"/>
  <c r="R359" i="93"/>
  <c r="Q359" i="93"/>
  <c r="P359" i="93"/>
  <c r="O359" i="93"/>
  <c r="R358" i="93"/>
  <c r="Q358" i="93"/>
  <c r="P358" i="93"/>
  <c r="O358" i="93"/>
  <c r="R357" i="93"/>
  <c r="Q357" i="93"/>
  <c r="P357" i="93"/>
  <c r="O357" i="93"/>
  <c r="R356" i="93"/>
  <c r="Q356" i="93"/>
  <c r="P356" i="93"/>
  <c r="O356" i="93"/>
  <c r="R355" i="93"/>
  <c r="Q355" i="93"/>
  <c r="P355" i="93"/>
  <c r="O355" i="93"/>
  <c r="R354" i="93"/>
  <c r="Q354" i="93"/>
  <c r="P354" i="93"/>
  <c r="O354" i="93"/>
  <c r="R353" i="93"/>
  <c r="Q353" i="93"/>
  <c r="P353" i="93"/>
  <c r="O353" i="93"/>
  <c r="R352" i="93"/>
  <c r="Q352" i="93"/>
  <c r="P352" i="93"/>
  <c r="O352" i="93"/>
  <c r="R351" i="93"/>
  <c r="Q351" i="93"/>
  <c r="P351" i="93"/>
  <c r="O351" i="93"/>
  <c r="R350" i="93"/>
  <c r="Q350" i="93"/>
  <c r="P350" i="93"/>
  <c r="O350" i="93"/>
  <c r="R349" i="93"/>
  <c r="Q349" i="93"/>
  <c r="P349" i="93"/>
  <c r="O349" i="93"/>
  <c r="R348" i="93"/>
  <c r="Q348" i="93"/>
  <c r="P348" i="93"/>
  <c r="O348" i="93"/>
  <c r="R347" i="93"/>
  <c r="Q347" i="93"/>
  <c r="P347" i="93"/>
  <c r="O347" i="93"/>
  <c r="R346" i="93"/>
  <c r="Q346" i="93"/>
  <c r="P346" i="93"/>
  <c r="O346" i="93"/>
  <c r="R409" i="93"/>
  <c r="Q409" i="93"/>
  <c r="P409" i="93"/>
  <c r="O409" i="93"/>
  <c r="G408" i="93"/>
  <c r="F408" i="93" s="1"/>
  <c r="G407" i="93"/>
  <c r="F407" i="93" s="1"/>
  <c r="G406" i="93"/>
  <c r="F406" i="93" s="1"/>
  <c r="G405" i="93"/>
  <c r="F405" i="93" s="1"/>
  <c r="G404" i="93"/>
  <c r="F404" i="93" s="1"/>
  <c r="G403" i="93"/>
  <c r="F403" i="93" s="1"/>
  <c r="G402" i="93"/>
  <c r="F402" i="93" s="1"/>
  <c r="G401" i="93"/>
  <c r="F401" i="93" s="1"/>
  <c r="G400" i="93"/>
  <c r="F400" i="93" s="1"/>
  <c r="G399" i="93"/>
  <c r="F399" i="93" s="1"/>
  <c r="G398" i="93"/>
  <c r="F398" i="93" s="1"/>
  <c r="G397" i="93"/>
  <c r="F397" i="93" s="1"/>
  <c r="G396" i="93"/>
  <c r="F396" i="93" s="1"/>
  <c r="G395" i="93"/>
  <c r="F395" i="93" s="1"/>
  <c r="G394" i="93"/>
  <c r="F394" i="93" s="1"/>
  <c r="G393" i="93"/>
  <c r="F393" i="93" s="1"/>
  <c r="G392" i="93"/>
  <c r="F392" i="93" s="1"/>
  <c r="G391" i="93"/>
  <c r="F391" i="93" s="1"/>
  <c r="G390" i="93"/>
  <c r="F390" i="93" s="1"/>
  <c r="G389" i="93"/>
  <c r="F389" i="93" s="1"/>
  <c r="G388" i="93"/>
  <c r="F388" i="93" s="1"/>
  <c r="G387" i="93"/>
  <c r="F387" i="93" s="1"/>
  <c r="G386" i="93"/>
  <c r="F386" i="93" s="1"/>
  <c r="G385" i="93"/>
  <c r="F385" i="93" s="1"/>
  <c r="G384" i="93"/>
  <c r="F384" i="93" s="1"/>
  <c r="G383" i="93"/>
  <c r="F383" i="93" s="1"/>
  <c r="G382" i="93"/>
  <c r="F382" i="93" s="1"/>
  <c r="G381" i="93"/>
  <c r="F381" i="93" s="1"/>
  <c r="G380" i="93"/>
  <c r="F380" i="93" s="1"/>
  <c r="G379" i="93"/>
  <c r="F379" i="93" s="1"/>
  <c r="G378" i="93"/>
  <c r="F378" i="93" s="1"/>
  <c r="G377" i="93"/>
  <c r="F377" i="93" s="1"/>
  <c r="G376" i="93"/>
  <c r="F376" i="93" s="1"/>
  <c r="G375" i="93"/>
  <c r="F375" i="93" s="1"/>
  <c r="G374" i="93"/>
  <c r="F374" i="93" s="1"/>
  <c r="G373" i="93"/>
  <c r="F373" i="93" s="1"/>
  <c r="G372" i="93"/>
  <c r="F372" i="93" s="1"/>
  <c r="G371" i="93"/>
  <c r="F371" i="93" s="1"/>
  <c r="G370" i="93"/>
  <c r="F370" i="93" s="1"/>
  <c r="G369" i="93"/>
  <c r="F369" i="93" s="1"/>
  <c r="G368" i="93"/>
  <c r="F368" i="93" s="1"/>
  <c r="G367" i="93"/>
  <c r="F367" i="93" s="1"/>
  <c r="G366" i="93"/>
  <c r="F366" i="93" s="1"/>
  <c r="G365" i="93"/>
  <c r="F365" i="93" s="1"/>
  <c r="G364" i="93"/>
  <c r="F364" i="93" s="1"/>
  <c r="G363" i="93"/>
  <c r="F363" i="93" s="1"/>
  <c r="G362" i="93"/>
  <c r="F362" i="93" s="1"/>
  <c r="AH172" i="93"/>
  <c r="AG172" i="93"/>
  <c r="AF172" i="93"/>
  <c r="Y172" i="93"/>
  <c r="AE172" i="93" s="1"/>
  <c r="AH171" i="93"/>
  <c r="AG171" i="93"/>
  <c r="AF171" i="93"/>
  <c r="Y171" i="93"/>
  <c r="AE171" i="93" s="1"/>
  <c r="AY383" i="93"/>
  <c r="AZ383" i="93" s="1"/>
  <c r="AY382" i="93"/>
  <c r="AZ382" i="93" s="1"/>
  <c r="AY381" i="93"/>
  <c r="AZ381" i="93" s="1"/>
  <c r="AY380" i="93"/>
  <c r="AZ380" i="93" s="1"/>
  <c r="AY379" i="93"/>
  <c r="AZ379" i="93" s="1"/>
  <c r="AY378" i="93"/>
  <c r="AZ378" i="93" s="1"/>
  <c r="AY377" i="93"/>
  <c r="AZ377" i="93" s="1"/>
  <c r="AY376" i="93"/>
  <c r="AZ376" i="93" s="1"/>
  <c r="AY375" i="93"/>
  <c r="AZ375" i="93" s="1"/>
  <c r="AY374" i="93"/>
  <c r="AZ374" i="93" s="1"/>
  <c r="AY373" i="93"/>
  <c r="AZ373" i="93" s="1"/>
  <c r="AY372" i="93"/>
  <c r="AZ372" i="93" s="1"/>
  <c r="AY371" i="93"/>
  <c r="AZ371" i="93" s="1"/>
  <c r="AY370" i="93"/>
  <c r="AZ370" i="93" s="1"/>
  <c r="AY369" i="93"/>
  <c r="AZ369" i="93" s="1"/>
  <c r="AY368" i="93"/>
  <c r="AZ368" i="93" s="1"/>
  <c r="AY367" i="93"/>
  <c r="AZ367" i="93" s="1"/>
  <c r="AY366" i="93"/>
  <c r="AZ366" i="93" s="1"/>
  <c r="AY365" i="93"/>
  <c r="AZ365" i="93" s="1"/>
  <c r="AY364" i="93"/>
  <c r="AZ364" i="93" s="1"/>
  <c r="AY363" i="93"/>
  <c r="AZ363" i="93" s="1"/>
  <c r="AY362" i="93"/>
  <c r="AZ362" i="93" s="1"/>
  <c r="AY361" i="93"/>
  <c r="AZ361" i="93" s="1"/>
  <c r="AY360" i="93"/>
  <c r="AZ360" i="93" s="1"/>
  <c r="G361" i="93"/>
  <c r="F361" i="93" s="1"/>
  <c r="G360" i="93"/>
  <c r="F360" i="93" s="1"/>
  <c r="G116" i="93"/>
  <c r="F116" i="93" s="1"/>
  <c r="G115" i="93"/>
  <c r="F115" i="93" s="1"/>
  <c r="G114" i="93"/>
  <c r="F114" i="93" s="1"/>
  <c r="G359" i="93"/>
  <c r="F359" i="93" s="1"/>
  <c r="G358" i="93"/>
  <c r="F358" i="93" s="1"/>
  <c r="G357" i="93"/>
  <c r="F357" i="93" s="1"/>
  <c r="G356" i="93"/>
  <c r="F356" i="93" s="1"/>
  <c r="G355" i="93"/>
  <c r="F355" i="93" s="1"/>
  <c r="G354" i="93"/>
  <c r="F354" i="93" s="1"/>
  <c r="G353" i="93"/>
  <c r="F353" i="93" s="1"/>
  <c r="G352" i="93"/>
  <c r="F352" i="93" s="1"/>
  <c r="G351" i="93"/>
  <c r="F351" i="93" s="1"/>
  <c r="G350" i="93"/>
  <c r="F350" i="93" s="1"/>
  <c r="G349" i="93"/>
  <c r="F349" i="93" s="1"/>
  <c r="G348" i="93"/>
  <c r="F348" i="93" s="1"/>
  <c r="G347" i="93"/>
  <c r="F347" i="93" s="1"/>
  <c r="G346" i="93"/>
  <c r="F346" i="93" s="1"/>
  <c r="G409" i="93"/>
  <c r="G345" i="93"/>
  <c r="G344" i="93"/>
  <c r="F344" i="93" s="1"/>
  <c r="G343" i="93"/>
  <c r="F343" i="93" s="1"/>
  <c r="G342" i="93"/>
  <c r="F342" i="93" s="1"/>
  <c r="G341" i="93"/>
  <c r="F341" i="93" s="1"/>
  <c r="G340" i="93"/>
  <c r="F340" i="93" s="1"/>
  <c r="G337" i="93"/>
  <c r="F337" i="93" s="1"/>
  <c r="G339" i="93"/>
  <c r="F339" i="93" s="1"/>
  <c r="G338" i="93"/>
  <c r="F338" i="93" s="1"/>
  <c r="G336" i="93"/>
  <c r="F336" i="93" s="1"/>
  <c r="G335" i="93"/>
  <c r="F335" i="93" s="1"/>
  <c r="G334" i="93"/>
  <c r="F334" i="93" s="1"/>
  <c r="G333" i="93"/>
  <c r="F333" i="93" s="1"/>
  <c r="G332" i="93"/>
  <c r="F332" i="93" s="1"/>
  <c r="G331" i="93"/>
  <c r="G330" i="93"/>
  <c r="F330" i="93" s="1"/>
  <c r="G148" i="93"/>
  <c r="F148" i="93" s="1"/>
  <c r="G329" i="93"/>
  <c r="F329" i="93" s="1"/>
  <c r="G328" i="93"/>
  <c r="F328" i="93" s="1"/>
  <c r="G327" i="93"/>
  <c r="F327" i="93" s="1"/>
  <c r="G326" i="93"/>
  <c r="F326" i="93" s="1"/>
  <c r="G325" i="93"/>
  <c r="F325" i="93" s="1"/>
  <c r="G324" i="93"/>
  <c r="F324" i="93" s="1"/>
  <c r="G147" i="93"/>
  <c r="F147" i="93" s="1"/>
  <c r="G163" i="93"/>
  <c r="F163" i="93" s="1"/>
  <c r="G7" i="93"/>
  <c r="F7" i="93" s="1"/>
  <c r="G320" i="93"/>
  <c r="F320" i="93" s="1"/>
  <c r="G319" i="93"/>
  <c r="F319" i="93" s="1"/>
  <c r="G162" i="93"/>
  <c r="F162" i="93" s="1"/>
  <c r="G6" i="93"/>
  <c r="F6" i="93" s="1"/>
  <c r="G318" i="93"/>
  <c r="F318" i="93" s="1"/>
  <c r="G317" i="93"/>
  <c r="F317" i="93" s="1"/>
  <c r="G316" i="93"/>
  <c r="F316" i="93" s="1"/>
  <c r="G315" i="93"/>
  <c r="F315" i="93" s="1"/>
  <c r="G314" i="93"/>
  <c r="F314" i="93" s="1"/>
  <c r="G313" i="93"/>
  <c r="F313" i="93" s="1"/>
  <c r="G312" i="93"/>
  <c r="F312" i="93" s="1"/>
  <c r="G311" i="93"/>
  <c r="F311" i="93" s="1"/>
  <c r="G310" i="93"/>
  <c r="F310" i="93" s="1"/>
  <c r="G306" i="93"/>
  <c r="F306" i="93" s="1"/>
  <c r="G305" i="93"/>
  <c r="F305" i="93" s="1"/>
  <c r="G309" i="93"/>
  <c r="F309" i="93" s="1"/>
  <c r="G308" i="93"/>
  <c r="F308" i="93" s="1"/>
  <c r="G307" i="93"/>
  <c r="F307" i="93" s="1"/>
  <c r="G304" i="93"/>
  <c r="F304" i="93" s="1"/>
  <c r="G303" i="93"/>
  <c r="F303" i="93" s="1"/>
  <c r="G302" i="93"/>
  <c r="F302" i="93" s="1"/>
  <c r="G301" i="93"/>
  <c r="F301" i="93" s="1"/>
  <c r="G300" i="93"/>
  <c r="F300" i="93" s="1"/>
  <c r="G299" i="93"/>
  <c r="F299" i="93" s="1"/>
  <c r="G298" i="93"/>
  <c r="F298" i="93" s="1"/>
  <c r="G297" i="93"/>
  <c r="F297" i="93" s="1"/>
  <c r="G296" i="93"/>
  <c r="F296" i="93" s="1"/>
  <c r="G241" i="93"/>
  <c r="F241" i="93" s="1"/>
  <c r="G295" i="93"/>
  <c r="F295" i="93" s="1"/>
  <c r="G294" i="93"/>
  <c r="F294" i="93" s="1"/>
  <c r="G293" i="93"/>
  <c r="F293" i="93" s="1"/>
  <c r="G292" i="93"/>
  <c r="F292" i="93" s="1"/>
  <c r="G291" i="93"/>
  <c r="G289" i="93"/>
  <c r="F289" i="93" s="1"/>
  <c r="G288" i="93"/>
  <c r="F288" i="93" s="1"/>
  <c r="G287" i="93"/>
  <c r="F287" i="93" s="1"/>
  <c r="G285" i="93"/>
  <c r="F285" i="93" s="1"/>
  <c r="G284" i="93"/>
  <c r="G283" i="93"/>
  <c r="F283" i="93" s="1"/>
  <c r="G282" i="93"/>
  <c r="F282" i="93" s="1"/>
  <c r="G281" i="93"/>
  <c r="F281" i="93" s="1"/>
  <c r="G280" i="93"/>
  <c r="F280" i="93" s="1"/>
  <c r="G56" i="93"/>
  <c r="F56" i="93" s="1"/>
  <c r="G240" i="93"/>
  <c r="F240" i="93" s="1"/>
  <c r="G279" i="93"/>
  <c r="F279" i="93" s="1"/>
  <c r="G278" i="93"/>
  <c r="F278" i="93" s="1"/>
  <c r="G277" i="93"/>
  <c r="F277" i="93" s="1"/>
  <c r="G139" i="93"/>
  <c r="F139" i="93" s="1"/>
  <c r="G276" i="93"/>
  <c r="F276" i="93" s="1"/>
  <c r="G275" i="93"/>
  <c r="F275" i="93" s="1"/>
  <c r="G273" i="93"/>
  <c r="F273" i="93" s="1"/>
  <c r="G271" i="93"/>
  <c r="F271" i="93" s="1"/>
  <c r="G274" i="93"/>
  <c r="F274" i="93" s="1"/>
  <c r="G272" i="93"/>
  <c r="F272" i="93" s="1"/>
  <c r="G270" i="93"/>
  <c r="F270" i="93" s="1"/>
  <c r="G269" i="93"/>
  <c r="F269" i="93" s="1"/>
  <c r="G267" i="93"/>
  <c r="F267" i="93" s="1"/>
  <c r="G266" i="93"/>
  <c r="F266" i="93" s="1"/>
  <c r="G268" i="93"/>
  <c r="F268" i="93" s="1"/>
  <c r="G239" i="93"/>
  <c r="F239" i="93" s="1"/>
  <c r="G263" i="93"/>
  <c r="F263" i="93" s="1"/>
  <c r="G262" i="93"/>
  <c r="F262" i="93" s="1"/>
  <c r="G138" i="93"/>
  <c r="F138" i="93" s="1"/>
  <c r="G55" i="93"/>
  <c r="F55" i="93" s="1"/>
  <c r="G260" i="93"/>
  <c r="F260" i="93" s="1"/>
  <c r="G259" i="93"/>
  <c r="F259" i="93" s="1"/>
  <c r="G258" i="93"/>
  <c r="F258" i="93" s="1"/>
  <c r="G257" i="93"/>
  <c r="F257" i="93" s="1"/>
  <c r="G256" i="93"/>
  <c r="F256" i="93" s="1"/>
  <c r="G265" i="93"/>
  <c r="F265" i="93" s="1"/>
  <c r="G255" i="93"/>
  <c r="F255" i="93" s="1"/>
  <c r="G238" i="93"/>
  <c r="F238" i="93" s="1"/>
  <c r="G254" i="93"/>
  <c r="F254" i="93" s="1"/>
  <c r="G253" i="93"/>
  <c r="F253" i="93" s="1"/>
  <c r="G252" i="93"/>
  <c r="F252" i="93" s="1"/>
  <c r="G251" i="93"/>
  <c r="F251" i="93" s="1"/>
  <c r="G250" i="93"/>
  <c r="F250" i="93" s="1"/>
  <c r="G249" i="93"/>
  <c r="F249" i="93" s="1"/>
  <c r="G248" i="93"/>
  <c r="F248" i="93" s="1"/>
  <c r="G137" i="93"/>
  <c r="F137" i="93" s="1"/>
  <c r="G247" i="93"/>
  <c r="F247" i="93" s="1"/>
  <c r="G246" i="93"/>
  <c r="F246" i="93" s="1"/>
  <c r="G245" i="93"/>
  <c r="F245" i="93" s="1"/>
  <c r="G244" i="93"/>
  <c r="F244" i="93" s="1"/>
  <c r="G243" i="93"/>
  <c r="F243" i="93" s="1"/>
  <c r="G242" i="93"/>
  <c r="F242" i="93" s="1"/>
  <c r="G54" i="93"/>
  <c r="F54" i="93" s="1"/>
  <c r="G17" i="93"/>
  <c r="F17" i="93" s="1"/>
  <c r="G290" i="93"/>
  <c r="F290" i="93" s="1"/>
  <c r="G264" i="93"/>
  <c r="F264" i="93" s="1"/>
  <c r="G237" i="93"/>
  <c r="F237" i="93" s="1"/>
  <c r="G236" i="93"/>
  <c r="F236" i="93" s="1"/>
  <c r="G235" i="93"/>
  <c r="F235" i="93" s="1"/>
  <c r="G234" i="93"/>
  <c r="F234" i="93" s="1"/>
  <c r="G233" i="93"/>
  <c r="F233" i="93" s="1"/>
  <c r="G232" i="93"/>
  <c r="F232" i="93" s="1"/>
  <c r="G136" i="93"/>
  <c r="F136" i="93" s="1"/>
  <c r="G164" i="93"/>
  <c r="F164" i="93" s="1"/>
  <c r="G231" i="93"/>
  <c r="F231" i="93" s="1"/>
  <c r="G230" i="93"/>
  <c r="F230" i="93" s="1"/>
  <c r="G229" i="93"/>
  <c r="F229" i="93" s="1"/>
  <c r="G228" i="93"/>
  <c r="F228" i="93" s="1"/>
  <c r="G227" i="93"/>
  <c r="F227" i="93" s="1"/>
  <c r="G226" i="93"/>
  <c r="F226" i="93" s="1"/>
  <c r="G225" i="93"/>
  <c r="F225" i="93" s="1"/>
  <c r="G134" i="93"/>
  <c r="F134" i="93" s="1"/>
  <c r="G224" i="93"/>
  <c r="F224" i="93" s="1"/>
  <c r="G12" i="93"/>
  <c r="F12" i="93" s="1"/>
  <c r="G218" i="93"/>
  <c r="F218" i="93" s="1"/>
  <c r="G217" i="93"/>
  <c r="F217" i="93" s="1"/>
  <c r="G216" i="93"/>
  <c r="F216" i="93" s="1"/>
  <c r="G215" i="93"/>
  <c r="F215" i="93" s="1"/>
  <c r="G214" i="93"/>
  <c r="F214" i="93" s="1"/>
  <c r="G213" i="93"/>
  <c r="F213" i="93" s="1"/>
  <c r="G212" i="93"/>
  <c r="F212" i="93" s="1"/>
  <c r="G133" i="93"/>
  <c r="F133" i="93" s="1"/>
  <c r="G210" i="93"/>
  <c r="F210" i="93" s="1"/>
  <c r="G211" i="93"/>
  <c r="F211" i="93" s="1"/>
  <c r="G209" i="93"/>
  <c r="F209" i="93" s="1"/>
  <c r="G208" i="93"/>
  <c r="F208" i="93" s="1"/>
  <c r="G207" i="93"/>
  <c r="F207" i="93" s="1"/>
  <c r="G206" i="93"/>
  <c r="F206" i="93" s="1"/>
  <c r="G205" i="93"/>
  <c r="F205" i="93" s="1"/>
  <c r="G204" i="93"/>
  <c r="F204" i="93" s="1"/>
  <c r="G16" i="93"/>
  <c r="F16" i="93" s="1"/>
  <c r="G203" i="93"/>
  <c r="F203" i="93" s="1"/>
  <c r="G202" i="93"/>
  <c r="F202" i="93" s="1"/>
  <c r="G201" i="93"/>
  <c r="F201" i="93" s="1"/>
  <c r="G200" i="93"/>
  <c r="F200" i="93" s="1"/>
  <c r="G199" i="93"/>
  <c r="F199" i="93" s="1"/>
  <c r="G198" i="93"/>
  <c r="F198" i="93" s="1"/>
  <c r="G197" i="93"/>
  <c r="F197" i="93" s="1"/>
  <c r="G196" i="93"/>
  <c r="F196" i="93" s="1"/>
  <c r="G195" i="93"/>
  <c r="F195" i="93" s="1"/>
  <c r="G194" i="93"/>
  <c r="F194" i="93" s="1"/>
  <c r="G193" i="93"/>
  <c r="F193" i="93" s="1"/>
  <c r="G192" i="93"/>
  <c r="F192" i="93" s="1"/>
  <c r="G191" i="93"/>
  <c r="F191" i="93" s="1"/>
  <c r="G27" i="93"/>
  <c r="F27" i="93" s="1"/>
  <c r="G190" i="93"/>
  <c r="F190" i="93" s="1"/>
  <c r="G189" i="93"/>
  <c r="F189" i="93" s="1"/>
  <c r="G188" i="93"/>
  <c r="F188" i="93" s="1"/>
  <c r="G187" i="93"/>
  <c r="F187" i="93" s="1"/>
  <c r="G183" i="93"/>
  <c r="F183" i="93" s="1"/>
  <c r="G182" i="93"/>
  <c r="F182" i="93" s="1"/>
  <c r="G181" i="93"/>
  <c r="F181" i="93" s="1"/>
  <c r="G180" i="93"/>
  <c r="G132" i="93"/>
  <c r="F132" i="93" s="1"/>
  <c r="G179" i="93"/>
  <c r="F179" i="93" s="1"/>
  <c r="G178" i="93"/>
  <c r="F178" i="93" s="1"/>
  <c r="G177" i="93"/>
  <c r="F177" i="93" s="1"/>
  <c r="G176" i="93"/>
  <c r="F176" i="93" s="1"/>
  <c r="G175" i="93"/>
  <c r="F175" i="93" s="1"/>
  <c r="G172" i="93"/>
  <c r="F172" i="93" s="1"/>
  <c r="G171" i="93"/>
  <c r="F171" i="93" s="1"/>
  <c r="G26" i="93"/>
  <c r="F26" i="93" s="1"/>
  <c r="G11" i="93"/>
  <c r="F11" i="93" s="1"/>
  <c r="G174" i="93"/>
  <c r="F174" i="93" s="1"/>
  <c r="G173" i="93"/>
  <c r="F173" i="93" s="1"/>
  <c r="G261" i="93"/>
  <c r="F261" i="93" s="1"/>
  <c r="G170" i="93"/>
  <c r="F170" i="93" s="1"/>
  <c r="G169" i="93"/>
  <c r="F169" i="93" s="1"/>
  <c r="G168" i="93"/>
  <c r="F168" i="93" s="1"/>
  <c r="G167" i="93"/>
  <c r="F167" i="93" s="1"/>
  <c r="G166" i="93"/>
  <c r="F166" i="93" s="1"/>
  <c r="G165" i="93"/>
  <c r="F165" i="93" s="1"/>
  <c r="G157" i="93"/>
  <c r="F157" i="93" s="1"/>
  <c r="G131" i="93"/>
  <c r="F131" i="93" s="1"/>
  <c r="G159" i="93"/>
  <c r="F159" i="93" s="1"/>
  <c r="G158" i="93"/>
  <c r="F158" i="93" s="1"/>
  <c r="G156" i="93"/>
  <c r="F156" i="93" s="1"/>
  <c r="G155" i="93"/>
  <c r="F155" i="93" s="1"/>
  <c r="G43" i="93"/>
  <c r="F43" i="93" s="1"/>
  <c r="G25" i="93"/>
  <c r="F25" i="93" s="1"/>
  <c r="G10" i="93"/>
  <c r="F10" i="93" s="1"/>
  <c r="G154" i="93"/>
  <c r="F154" i="93" s="1"/>
  <c r="G153" i="93"/>
  <c r="F153" i="93" s="1"/>
  <c r="G152" i="93"/>
  <c r="F152" i="93" s="1"/>
  <c r="G151" i="93"/>
  <c r="F151" i="93" s="1"/>
  <c r="G150" i="93"/>
  <c r="F150" i="93" s="1"/>
  <c r="G24" i="93"/>
  <c r="F24" i="93" s="1"/>
  <c r="G223" i="93"/>
  <c r="F223" i="93" s="1"/>
  <c r="G144" i="93"/>
  <c r="F144" i="93" s="1"/>
  <c r="G142" i="93"/>
  <c r="F142" i="93" s="1"/>
  <c r="G141" i="93"/>
  <c r="F141" i="93" s="1"/>
  <c r="G135" i="93"/>
  <c r="F135" i="93" s="1"/>
  <c r="G130" i="93"/>
  <c r="F130" i="93" s="1"/>
  <c r="G42" i="93"/>
  <c r="F42" i="93" s="1"/>
  <c r="G23" i="93"/>
  <c r="F23" i="93" s="1"/>
  <c r="G9" i="93"/>
  <c r="F9" i="93" s="1"/>
  <c r="G286" i="93"/>
  <c r="F286" i="93" s="1"/>
  <c r="G129" i="93"/>
  <c r="F129" i="93" s="1"/>
  <c r="G128" i="93"/>
  <c r="F128" i="93" s="1"/>
  <c r="G127" i="93"/>
  <c r="F127" i="93" s="1"/>
  <c r="G126" i="93"/>
  <c r="F126" i="93" s="1"/>
  <c r="G125" i="93"/>
  <c r="F125" i="93" s="1"/>
  <c r="G222" i="93"/>
  <c r="F222" i="93" s="1"/>
  <c r="G143" i="93"/>
  <c r="F143" i="93" s="1"/>
  <c r="G124" i="93"/>
  <c r="F124" i="93" s="1"/>
  <c r="G186" i="93"/>
  <c r="F186" i="93" s="1"/>
  <c r="G323" i="93"/>
  <c r="F323" i="93" s="1"/>
  <c r="G185" i="93"/>
  <c r="F185" i="93" s="1"/>
  <c r="G322" i="93"/>
  <c r="F322" i="93" s="1"/>
  <c r="G123" i="93"/>
  <c r="F123" i="93" s="1"/>
  <c r="G122" i="93"/>
  <c r="F122" i="93" s="1"/>
  <c r="G121" i="93"/>
  <c r="F121" i="93" s="1"/>
  <c r="G120" i="93"/>
  <c r="F120" i="93" s="1"/>
  <c r="G161" i="93"/>
  <c r="F161" i="93" s="1"/>
  <c r="G119" i="93"/>
  <c r="F119" i="93" s="1"/>
  <c r="G140" i="93"/>
  <c r="F140" i="93" s="1"/>
  <c r="G15" i="93"/>
  <c r="F15" i="93" s="1"/>
  <c r="G8" i="93"/>
  <c r="F8" i="93" s="1"/>
  <c r="G321" i="93"/>
  <c r="F321" i="93" s="1"/>
  <c r="G118" i="93"/>
  <c r="F118" i="93" s="1"/>
  <c r="G117" i="93"/>
  <c r="F117" i="93" s="1"/>
  <c r="G112" i="93"/>
  <c r="F112" i="93" s="1"/>
  <c r="G111" i="93"/>
  <c r="F111" i="93" s="1"/>
  <c r="G110" i="93"/>
  <c r="F110" i="93" s="1"/>
  <c r="G184" i="93"/>
  <c r="F184" i="93" s="1"/>
  <c r="G160" i="93"/>
  <c r="F160" i="93" s="1"/>
  <c r="G109" i="93"/>
  <c r="F109" i="93" s="1"/>
  <c r="G113" i="93"/>
  <c r="F113" i="93" s="1"/>
  <c r="G108" i="93"/>
  <c r="F108" i="93" s="1"/>
  <c r="G14" i="93"/>
  <c r="F14" i="93" s="1"/>
  <c r="G107" i="93"/>
  <c r="F107" i="93" s="1"/>
  <c r="G106" i="93"/>
  <c r="F106" i="93" s="1"/>
  <c r="G105" i="93"/>
  <c r="F105" i="93" s="1"/>
  <c r="G104" i="93"/>
  <c r="F104" i="93" s="1"/>
  <c r="G103" i="93"/>
  <c r="F103" i="93" s="1"/>
  <c r="G102" i="93"/>
  <c r="F102" i="93" s="1"/>
  <c r="G101" i="93"/>
  <c r="F101" i="93" s="1"/>
  <c r="G100" i="93"/>
  <c r="F100" i="93" s="1"/>
  <c r="G99" i="93"/>
  <c r="F99" i="93" s="1"/>
  <c r="G98" i="93"/>
  <c r="F98" i="93" s="1"/>
  <c r="G97" i="93"/>
  <c r="F97" i="93" s="1"/>
  <c r="G96" i="93"/>
  <c r="F96" i="93" s="1"/>
  <c r="G95" i="93"/>
  <c r="F95" i="93" s="1"/>
  <c r="G94" i="93"/>
  <c r="F94" i="93" s="1"/>
  <c r="G93" i="93"/>
  <c r="F93" i="93" s="1"/>
  <c r="G90" i="93"/>
  <c r="F90" i="93" s="1"/>
  <c r="G89" i="93"/>
  <c r="F89" i="93" s="1"/>
  <c r="G92" i="93"/>
  <c r="F92" i="93" s="1"/>
  <c r="G87" i="93"/>
  <c r="F87" i="93" s="1"/>
  <c r="G86" i="93"/>
  <c r="F86" i="93" s="1"/>
  <c r="G85" i="93"/>
  <c r="F85" i="93" s="1"/>
  <c r="G84" i="93"/>
  <c r="F84" i="93" s="1"/>
  <c r="G88" i="93"/>
  <c r="F88" i="93" s="1"/>
  <c r="G91" i="93"/>
  <c r="F91" i="93" s="1"/>
  <c r="G83" i="93"/>
  <c r="F83" i="93" s="1"/>
  <c r="G82" i="93"/>
  <c r="F82" i="93" s="1"/>
  <c r="G81" i="93"/>
  <c r="F81" i="93" s="1"/>
  <c r="G80" i="93"/>
  <c r="F80" i="93" s="1"/>
  <c r="G79" i="93"/>
  <c r="F79" i="93" s="1"/>
  <c r="G78" i="93"/>
  <c r="F78" i="93" s="1"/>
  <c r="G77" i="93"/>
  <c r="F77" i="93" s="1"/>
  <c r="G76" i="93"/>
  <c r="F76" i="93" s="1"/>
  <c r="G75" i="93"/>
  <c r="F75" i="93" s="1"/>
  <c r="G74" i="93"/>
  <c r="F74" i="93" s="1"/>
  <c r="G73" i="93"/>
  <c r="F73" i="93" s="1"/>
  <c r="G72" i="93"/>
  <c r="F72" i="93" s="1"/>
  <c r="G71" i="93"/>
  <c r="F71" i="93" s="1"/>
  <c r="G69" i="93"/>
  <c r="F69" i="93" s="1"/>
  <c r="G70" i="93"/>
  <c r="F70" i="93" s="1"/>
  <c r="G68" i="93"/>
  <c r="F68" i="93" s="1"/>
  <c r="G66" i="93"/>
  <c r="F66" i="93" s="1"/>
  <c r="G65" i="93"/>
  <c r="F65" i="93" s="1"/>
  <c r="G64" i="93"/>
  <c r="F64" i="93" s="1"/>
  <c r="G67" i="93"/>
  <c r="F67" i="93" s="1"/>
  <c r="G63" i="93"/>
  <c r="F63" i="93" s="1"/>
  <c r="G62" i="93"/>
  <c r="F62" i="93" s="1"/>
  <c r="G61" i="93"/>
  <c r="F61" i="93" s="1"/>
  <c r="G60" i="93"/>
  <c r="F60" i="93" s="1"/>
  <c r="G59" i="93"/>
  <c r="F59" i="93" s="1"/>
  <c r="G58" i="93"/>
  <c r="F58" i="93" s="1"/>
  <c r="G57" i="93"/>
  <c r="F57" i="93" s="1"/>
  <c r="G53" i="93"/>
  <c r="F53" i="93" s="1"/>
  <c r="G52" i="93"/>
  <c r="F52" i="93" s="1"/>
  <c r="G51" i="93"/>
  <c r="F51" i="93" s="1"/>
  <c r="G50" i="93"/>
  <c r="F50" i="93" s="1"/>
  <c r="G49" i="93"/>
  <c r="F49" i="93" s="1"/>
  <c r="G48" i="93"/>
  <c r="F48" i="93" s="1"/>
  <c r="G47" i="93"/>
  <c r="F47" i="93" s="1"/>
  <c r="G146" i="93"/>
  <c r="F146" i="93" s="1"/>
  <c r="G13" i="93"/>
  <c r="F13" i="93" s="1"/>
  <c r="G46" i="93"/>
  <c r="F46" i="93" s="1"/>
  <c r="G45" i="93"/>
  <c r="F45" i="93" s="1"/>
  <c r="G221" i="93"/>
  <c r="F221" i="93" s="1"/>
  <c r="G145" i="93"/>
  <c r="F145" i="93" s="1"/>
  <c r="G44" i="93"/>
  <c r="F44" i="93" s="1"/>
  <c r="G220" i="93"/>
  <c r="F220" i="93" s="1"/>
  <c r="G41" i="93"/>
  <c r="F41" i="93" s="1"/>
  <c r="G40" i="93"/>
  <c r="F40" i="93" s="1"/>
  <c r="G39" i="93"/>
  <c r="F39" i="93" s="1"/>
  <c r="G38" i="93"/>
  <c r="F38" i="93" s="1"/>
  <c r="G37" i="93"/>
  <c r="F37" i="93" s="1"/>
  <c r="G219" i="93"/>
  <c r="F219" i="93" s="1"/>
  <c r="G36" i="93"/>
  <c r="F36" i="93" s="1"/>
  <c r="G35" i="93"/>
  <c r="F35" i="93" s="1"/>
  <c r="G34" i="93"/>
  <c r="F34" i="93" s="1"/>
  <c r="G33" i="93"/>
  <c r="F33" i="93" s="1"/>
  <c r="G32" i="93"/>
  <c r="F32" i="93" s="1"/>
  <c r="G31" i="93"/>
  <c r="F31" i="93" s="1"/>
  <c r="G30" i="93"/>
  <c r="F30" i="93" s="1"/>
  <c r="G29" i="93"/>
  <c r="F29" i="93" s="1"/>
  <c r="G28" i="93"/>
  <c r="F28" i="93" s="1"/>
  <c r="G22" i="93"/>
  <c r="F22" i="93" s="1"/>
  <c r="G21" i="93"/>
  <c r="F21" i="93" s="1"/>
  <c r="G20" i="93"/>
  <c r="F20" i="93" s="1"/>
  <c r="G19" i="93"/>
  <c r="F19" i="93" s="1"/>
  <c r="G18" i="93"/>
  <c r="F18" i="93" s="1"/>
  <c r="F345" i="93"/>
  <c r="F331" i="93"/>
  <c r="F291" i="93"/>
  <c r="F284" i="93"/>
  <c r="F180" i="93"/>
  <c r="AT149" i="93" l="1"/>
  <c r="AV149" i="93"/>
  <c r="H149" i="93"/>
  <c r="AU149" i="93"/>
  <c r="AO149" i="93"/>
  <c r="AW149" i="93"/>
  <c r="AK149" i="93"/>
  <c r="AS149" i="93"/>
  <c r="AP149" i="93"/>
  <c r="AX149" i="93"/>
  <c r="AY408" i="93"/>
  <c r="AZ408" i="93" s="1"/>
  <c r="AY407" i="93"/>
  <c r="AZ407" i="93" s="1"/>
  <c r="AY406" i="93"/>
  <c r="AZ406" i="93" s="1"/>
  <c r="AY405" i="93"/>
  <c r="AZ405" i="93" s="1"/>
  <c r="AY404" i="93"/>
  <c r="AZ404" i="93" s="1"/>
  <c r="AY403" i="93"/>
  <c r="AZ403" i="93" s="1"/>
  <c r="AY402" i="93"/>
  <c r="AZ402" i="93" s="1"/>
  <c r="AY401" i="93"/>
  <c r="AZ401" i="93" s="1"/>
  <c r="AY400" i="93"/>
  <c r="AZ400" i="93" s="1"/>
  <c r="AY399" i="93"/>
  <c r="AZ399" i="93" s="1"/>
  <c r="AY398" i="93"/>
  <c r="AZ398" i="93" s="1"/>
  <c r="AY397" i="93"/>
  <c r="AZ397" i="93" s="1"/>
  <c r="AY396" i="93"/>
  <c r="AZ396" i="93" s="1"/>
  <c r="AY395" i="93"/>
  <c r="AZ395" i="93" s="1"/>
  <c r="AY394" i="93"/>
  <c r="AZ394" i="93" s="1"/>
  <c r="AY393" i="93"/>
  <c r="AZ393" i="93" s="1"/>
  <c r="AY392" i="93"/>
  <c r="AZ392" i="93" s="1"/>
  <c r="AY391" i="93"/>
  <c r="AZ391" i="93" s="1"/>
  <c r="AY390" i="93"/>
  <c r="AZ390" i="93" s="1"/>
  <c r="AY389" i="93"/>
  <c r="AZ389" i="93" s="1"/>
  <c r="AY388" i="93"/>
  <c r="AZ388" i="93" s="1"/>
  <c r="AY387" i="93"/>
  <c r="AZ387" i="93" s="1"/>
  <c r="AY386" i="93"/>
  <c r="AZ386" i="93" s="1"/>
  <c r="AY385" i="93"/>
  <c r="AZ385" i="93" s="1"/>
  <c r="AY384" i="93"/>
  <c r="AZ384" i="93" s="1"/>
  <c r="AQ149" i="93" l="1"/>
  <c r="AR149" i="93" s="1"/>
  <c r="AY149" i="93"/>
  <c r="AZ149" i="93" s="1"/>
  <c r="AH408" i="93"/>
  <c r="AG408" i="93"/>
  <c r="AF408" i="93"/>
  <c r="Y408" i="93"/>
  <c r="AE408" i="93" s="1"/>
  <c r="X408" i="93"/>
  <c r="AD408" i="93" s="1"/>
  <c r="AJ408" i="93" s="1"/>
  <c r="W408" i="93"/>
  <c r="AC408" i="93" s="1"/>
  <c r="AI408" i="93" s="1"/>
  <c r="AH407" i="93"/>
  <c r="AG407" i="93"/>
  <c r="AF407" i="93"/>
  <c r="Y407" i="93"/>
  <c r="AE407" i="93" s="1"/>
  <c r="X407" i="93"/>
  <c r="AD407" i="93" s="1"/>
  <c r="AJ407" i="93" s="1"/>
  <c r="W407" i="93"/>
  <c r="AC407" i="93" s="1"/>
  <c r="AI407" i="93" s="1"/>
  <c r="AH406" i="93"/>
  <c r="AG406" i="93"/>
  <c r="AF406" i="93"/>
  <c r="Y406" i="93"/>
  <c r="AE406" i="93" s="1"/>
  <c r="X406" i="93"/>
  <c r="AD406" i="93" s="1"/>
  <c r="AJ406" i="93" s="1"/>
  <c r="W406" i="93"/>
  <c r="AC406" i="93" s="1"/>
  <c r="AI406" i="93" s="1"/>
  <c r="AH405" i="93"/>
  <c r="AG405" i="93"/>
  <c r="AF405" i="93"/>
  <c r="Y405" i="93"/>
  <c r="AE405" i="93" s="1"/>
  <c r="X405" i="93"/>
  <c r="AD405" i="93" s="1"/>
  <c r="AJ405" i="93" s="1"/>
  <c r="W405" i="93"/>
  <c r="AC405" i="93" s="1"/>
  <c r="AI405" i="93" s="1"/>
  <c r="AH404" i="93"/>
  <c r="AG404" i="93"/>
  <c r="AF404" i="93"/>
  <c r="Y404" i="93"/>
  <c r="AE404" i="93" s="1"/>
  <c r="X404" i="93"/>
  <c r="AD404" i="93" s="1"/>
  <c r="AJ404" i="93" s="1"/>
  <c r="W404" i="93"/>
  <c r="AC404" i="93" s="1"/>
  <c r="AI404" i="93" s="1"/>
  <c r="AH403" i="93"/>
  <c r="AG403" i="93"/>
  <c r="AF403" i="93"/>
  <c r="Y403" i="93"/>
  <c r="AE403" i="93" s="1"/>
  <c r="X403" i="93"/>
  <c r="AD403" i="93" s="1"/>
  <c r="AJ403" i="93" s="1"/>
  <c r="W403" i="93"/>
  <c r="AC403" i="93" s="1"/>
  <c r="AI403" i="93" s="1"/>
  <c r="AH402" i="93"/>
  <c r="AG402" i="93"/>
  <c r="AF402" i="93"/>
  <c r="Y402" i="93"/>
  <c r="AE402" i="93" s="1"/>
  <c r="X402" i="93"/>
  <c r="AD402" i="93" s="1"/>
  <c r="AJ402" i="93" s="1"/>
  <c r="W402" i="93"/>
  <c r="AC402" i="93" s="1"/>
  <c r="AI402" i="93" s="1"/>
  <c r="AH401" i="93"/>
  <c r="AG401" i="93"/>
  <c r="AF401" i="93"/>
  <c r="Y401" i="93"/>
  <c r="AE401" i="93" s="1"/>
  <c r="X401" i="93"/>
  <c r="AD401" i="93" s="1"/>
  <c r="AJ401" i="93" s="1"/>
  <c r="W401" i="93"/>
  <c r="AC401" i="93" s="1"/>
  <c r="AI401" i="93" s="1"/>
  <c r="AH400" i="93"/>
  <c r="AG400" i="93"/>
  <c r="AF400" i="93"/>
  <c r="Y400" i="93"/>
  <c r="AE400" i="93" s="1"/>
  <c r="X400" i="93"/>
  <c r="AD400" i="93" s="1"/>
  <c r="AJ400" i="93" s="1"/>
  <c r="W400" i="93"/>
  <c r="AC400" i="93" s="1"/>
  <c r="AI400" i="93" s="1"/>
  <c r="AH399" i="93"/>
  <c r="AG399" i="93"/>
  <c r="AF399" i="93"/>
  <c r="Y399" i="93"/>
  <c r="AE399" i="93" s="1"/>
  <c r="X399" i="93"/>
  <c r="AD399" i="93" s="1"/>
  <c r="AJ399" i="93" s="1"/>
  <c r="W399" i="93"/>
  <c r="AC399" i="93" s="1"/>
  <c r="AI399" i="93" s="1"/>
  <c r="AH398" i="93"/>
  <c r="AG398" i="93"/>
  <c r="AF398" i="93"/>
  <c r="Y398" i="93"/>
  <c r="AE398" i="93" s="1"/>
  <c r="X398" i="93"/>
  <c r="AD398" i="93" s="1"/>
  <c r="AJ398" i="93" s="1"/>
  <c r="W398" i="93"/>
  <c r="AC398" i="93" s="1"/>
  <c r="AI398" i="93" s="1"/>
  <c r="AH397" i="93"/>
  <c r="AG397" i="93"/>
  <c r="AF397" i="93"/>
  <c r="Y397" i="93"/>
  <c r="AE397" i="93" s="1"/>
  <c r="X397" i="93"/>
  <c r="AD397" i="93" s="1"/>
  <c r="AJ397" i="93" s="1"/>
  <c r="W397" i="93"/>
  <c r="AC397" i="93" s="1"/>
  <c r="AI397" i="93" s="1"/>
  <c r="AH396" i="93"/>
  <c r="AG396" i="93"/>
  <c r="AF396" i="93"/>
  <c r="Y396" i="93"/>
  <c r="AE396" i="93" s="1"/>
  <c r="X396" i="93"/>
  <c r="AD396" i="93" s="1"/>
  <c r="AJ396" i="93" s="1"/>
  <c r="W396" i="93"/>
  <c r="AC396" i="93" s="1"/>
  <c r="AI396" i="93" s="1"/>
  <c r="AH395" i="93"/>
  <c r="AG395" i="93"/>
  <c r="AF395" i="93"/>
  <c r="Y395" i="93"/>
  <c r="AE395" i="93" s="1"/>
  <c r="X395" i="93"/>
  <c r="AD395" i="93" s="1"/>
  <c r="AJ395" i="93" s="1"/>
  <c r="W395" i="93"/>
  <c r="AC395" i="93" s="1"/>
  <c r="AI395" i="93" s="1"/>
  <c r="AH394" i="93"/>
  <c r="AG394" i="93"/>
  <c r="AF394" i="93"/>
  <c r="Y394" i="93"/>
  <c r="AE394" i="93" s="1"/>
  <c r="X394" i="93"/>
  <c r="AD394" i="93" s="1"/>
  <c r="AJ394" i="93" s="1"/>
  <c r="W394" i="93"/>
  <c r="AC394" i="93" s="1"/>
  <c r="AI394" i="93" s="1"/>
  <c r="AH393" i="93"/>
  <c r="AG393" i="93"/>
  <c r="AF393" i="93"/>
  <c r="Y393" i="93"/>
  <c r="AE393" i="93" s="1"/>
  <c r="X393" i="93"/>
  <c r="AD393" i="93" s="1"/>
  <c r="AJ393" i="93" s="1"/>
  <c r="W393" i="93"/>
  <c r="AC393" i="93" s="1"/>
  <c r="AI393" i="93" s="1"/>
  <c r="AH392" i="93"/>
  <c r="AG392" i="93"/>
  <c r="AF392" i="93"/>
  <c r="Y392" i="93"/>
  <c r="AE392" i="93" s="1"/>
  <c r="X392" i="93"/>
  <c r="AD392" i="93" s="1"/>
  <c r="AJ392" i="93" s="1"/>
  <c r="W392" i="93"/>
  <c r="AC392" i="93" s="1"/>
  <c r="AI392" i="93" s="1"/>
  <c r="AH391" i="93"/>
  <c r="AG391" i="93"/>
  <c r="AF391" i="93"/>
  <c r="Y391" i="93"/>
  <c r="AE391" i="93" s="1"/>
  <c r="X391" i="93"/>
  <c r="AD391" i="93" s="1"/>
  <c r="AJ391" i="93" s="1"/>
  <c r="W391" i="93"/>
  <c r="AC391" i="93" s="1"/>
  <c r="AI391" i="93" s="1"/>
  <c r="AH390" i="93"/>
  <c r="AG390" i="93"/>
  <c r="AF390" i="93"/>
  <c r="Y390" i="93"/>
  <c r="AE390" i="93" s="1"/>
  <c r="X390" i="93"/>
  <c r="AD390" i="93" s="1"/>
  <c r="AJ390" i="93" s="1"/>
  <c r="W390" i="93"/>
  <c r="AC390" i="93" s="1"/>
  <c r="AI390" i="93" s="1"/>
  <c r="AH389" i="93"/>
  <c r="AG389" i="93"/>
  <c r="AF389" i="93"/>
  <c r="Y389" i="93"/>
  <c r="AE389" i="93" s="1"/>
  <c r="X389" i="93"/>
  <c r="AD389" i="93" s="1"/>
  <c r="AJ389" i="93" s="1"/>
  <c r="W389" i="93"/>
  <c r="AC389" i="93" s="1"/>
  <c r="AI389" i="93" s="1"/>
  <c r="AH388" i="93"/>
  <c r="AG388" i="93"/>
  <c r="AF388" i="93"/>
  <c r="Y388" i="93"/>
  <c r="AE388" i="93" s="1"/>
  <c r="X388" i="93"/>
  <c r="AD388" i="93" s="1"/>
  <c r="AJ388" i="93" s="1"/>
  <c r="W388" i="93"/>
  <c r="AC388" i="93" s="1"/>
  <c r="AI388" i="93" s="1"/>
  <c r="AH387" i="93"/>
  <c r="AG387" i="93"/>
  <c r="AF387" i="93"/>
  <c r="Y387" i="93"/>
  <c r="AE387" i="93" s="1"/>
  <c r="X387" i="93"/>
  <c r="AD387" i="93" s="1"/>
  <c r="AJ387" i="93" s="1"/>
  <c r="W387" i="93"/>
  <c r="AC387" i="93" s="1"/>
  <c r="AI387" i="93" s="1"/>
  <c r="AH386" i="93"/>
  <c r="AG386" i="93"/>
  <c r="AF386" i="93"/>
  <c r="Y386" i="93"/>
  <c r="AE386" i="93" s="1"/>
  <c r="X386" i="93"/>
  <c r="AD386" i="93" s="1"/>
  <c r="AJ386" i="93" s="1"/>
  <c r="W386" i="93"/>
  <c r="AC386" i="93" s="1"/>
  <c r="AI386" i="93" s="1"/>
  <c r="AH385" i="93"/>
  <c r="AG385" i="93"/>
  <c r="AF385" i="93"/>
  <c r="Y385" i="93"/>
  <c r="AE385" i="93" s="1"/>
  <c r="X385" i="93"/>
  <c r="AD385" i="93" s="1"/>
  <c r="AJ385" i="93" s="1"/>
  <c r="W385" i="93"/>
  <c r="AC385" i="93" s="1"/>
  <c r="AI385" i="93" s="1"/>
  <c r="AH384" i="93"/>
  <c r="AG384" i="93"/>
  <c r="AF384" i="93"/>
  <c r="Y384" i="93"/>
  <c r="AE384" i="93" s="1"/>
  <c r="X384" i="93"/>
  <c r="AD384" i="93" s="1"/>
  <c r="AJ384" i="93" s="1"/>
  <c r="W384" i="93"/>
  <c r="AC384" i="93" s="1"/>
  <c r="AI384" i="93" s="1"/>
  <c r="AH359" i="93"/>
  <c r="AG359" i="93"/>
  <c r="AF359" i="93"/>
  <c r="Y359" i="93"/>
  <c r="AE359" i="93" s="1"/>
  <c r="X359" i="93"/>
  <c r="AD359" i="93" s="1"/>
  <c r="AJ359" i="93" s="1"/>
  <c r="W359" i="93"/>
  <c r="AH358" i="93"/>
  <c r="AG358" i="93"/>
  <c r="AF358" i="93"/>
  <c r="Y358" i="93"/>
  <c r="AE358" i="93" s="1"/>
  <c r="X358" i="93"/>
  <c r="AD358" i="93" s="1"/>
  <c r="AJ358" i="93" s="1"/>
  <c r="W358" i="93"/>
  <c r="AH357" i="93"/>
  <c r="AG357" i="93"/>
  <c r="AF357" i="93"/>
  <c r="Y357" i="93"/>
  <c r="AE357" i="93" s="1"/>
  <c r="X357" i="93"/>
  <c r="AD357" i="93" s="1"/>
  <c r="AJ357" i="93" s="1"/>
  <c r="W357" i="93"/>
  <c r="AH356" i="93"/>
  <c r="AG356" i="93"/>
  <c r="AF356" i="93"/>
  <c r="Y356" i="93"/>
  <c r="AE356" i="93" s="1"/>
  <c r="X356" i="93"/>
  <c r="AD356" i="93" s="1"/>
  <c r="AJ356" i="93" s="1"/>
  <c r="W356" i="93"/>
  <c r="AH355" i="93"/>
  <c r="AG355" i="93"/>
  <c r="AF355" i="93"/>
  <c r="Y355" i="93"/>
  <c r="AE355" i="93" s="1"/>
  <c r="X355" i="93"/>
  <c r="AD355" i="93" s="1"/>
  <c r="AJ355" i="93" s="1"/>
  <c r="W355" i="93"/>
  <c r="AH354" i="93"/>
  <c r="AV354" i="93" s="1"/>
  <c r="AG354" i="93"/>
  <c r="AF354" i="93"/>
  <c r="Y354" i="93"/>
  <c r="AE354" i="93" s="1"/>
  <c r="X354" i="93"/>
  <c r="AD354" i="93" s="1"/>
  <c r="AJ354" i="93" s="1"/>
  <c r="W354" i="93"/>
  <c r="AH353" i="93"/>
  <c r="AV353" i="93" s="1"/>
  <c r="AG353" i="93"/>
  <c r="AF353" i="93"/>
  <c r="Y353" i="93"/>
  <c r="AE353" i="93" s="1"/>
  <c r="X353" i="93"/>
  <c r="AD353" i="93" s="1"/>
  <c r="AJ353" i="93" s="1"/>
  <c r="W353" i="93"/>
  <c r="AH352" i="93"/>
  <c r="AG352" i="93"/>
  <c r="AF352" i="93"/>
  <c r="Y352" i="93"/>
  <c r="AE352" i="93" s="1"/>
  <c r="X352" i="93"/>
  <c r="AD352" i="93" s="1"/>
  <c r="AJ352" i="93" s="1"/>
  <c r="W352" i="93"/>
  <c r="AH351" i="93"/>
  <c r="AG351" i="93"/>
  <c r="AF351" i="93"/>
  <c r="Y351" i="93"/>
  <c r="AE351" i="93" s="1"/>
  <c r="X351" i="93"/>
  <c r="AD351" i="93" s="1"/>
  <c r="AJ351" i="93" s="1"/>
  <c r="W351" i="93"/>
  <c r="AH350" i="93"/>
  <c r="AG350" i="93"/>
  <c r="AF350" i="93"/>
  <c r="Y350" i="93"/>
  <c r="AE350" i="93" s="1"/>
  <c r="X350" i="93"/>
  <c r="AD350" i="93" s="1"/>
  <c r="AJ350" i="93" s="1"/>
  <c r="W350" i="93"/>
  <c r="AH349" i="93"/>
  <c r="AG349" i="93"/>
  <c r="AU349" i="93" s="1"/>
  <c r="AF349" i="93"/>
  <c r="Y349" i="93"/>
  <c r="AE349" i="93" s="1"/>
  <c r="X349" i="93"/>
  <c r="AD349" i="93" s="1"/>
  <c r="AJ349" i="93" s="1"/>
  <c r="W349" i="93"/>
  <c r="AH348" i="93"/>
  <c r="AG348" i="93"/>
  <c r="AF348" i="93"/>
  <c r="Y348" i="93"/>
  <c r="AE348" i="93" s="1"/>
  <c r="X348" i="93"/>
  <c r="AD348" i="93" s="1"/>
  <c r="AJ348" i="93" s="1"/>
  <c r="W348" i="93"/>
  <c r="AH347" i="93"/>
  <c r="AV347" i="93" s="1"/>
  <c r="AG347" i="93"/>
  <c r="AF347" i="93"/>
  <c r="Y347" i="93"/>
  <c r="AE347" i="93" s="1"/>
  <c r="X347" i="93"/>
  <c r="AD347" i="93" s="1"/>
  <c r="AJ347" i="93" s="1"/>
  <c r="W347" i="93"/>
  <c r="AH346" i="93"/>
  <c r="AG346" i="93"/>
  <c r="AF346" i="93"/>
  <c r="Y346" i="93"/>
  <c r="AE346" i="93" s="1"/>
  <c r="X346" i="93"/>
  <c r="AD346" i="93" s="1"/>
  <c r="AJ346" i="93" s="1"/>
  <c r="W346" i="93"/>
  <c r="AH409" i="93"/>
  <c r="AG409" i="93"/>
  <c r="AF409" i="93"/>
  <c r="Y409" i="93"/>
  <c r="AE409" i="93" s="1"/>
  <c r="X409" i="93"/>
  <c r="AD409" i="93" s="1"/>
  <c r="AJ409" i="93" s="1"/>
  <c r="W409" i="93"/>
  <c r="AH383" i="93"/>
  <c r="AG383" i="93"/>
  <c r="AF383" i="93"/>
  <c r="Y383" i="93"/>
  <c r="AE383" i="93" s="1"/>
  <c r="X383" i="93"/>
  <c r="AD383" i="93" s="1"/>
  <c r="AJ383" i="93" s="1"/>
  <c r="W383" i="93"/>
  <c r="AC383" i="93" s="1"/>
  <c r="AI383" i="93" s="1"/>
  <c r="AH382" i="93"/>
  <c r="AG382" i="93"/>
  <c r="AF382" i="93"/>
  <c r="Y382" i="93"/>
  <c r="AE382" i="93" s="1"/>
  <c r="X382" i="93"/>
  <c r="AD382" i="93" s="1"/>
  <c r="AJ382" i="93" s="1"/>
  <c r="W382" i="93"/>
  <c r="AC382" i="93" s="1"/>
  <c r="AI382" i="93" s="1"/>
  <c r="AH381" i="93"/>
  <c r="AG381" i="93"/>
  <c r="AF381" i="93"/>
  <c r="Y381" i="93"/>
  <c r="AE381" i="93" s="1"/>
  <c r="X381" i="93"/>
  <c r="AD381" i="93" s="1"/>
  <c r="AJ381" i="93" s="1"/>
  <c r="W381" i="93"/>
  <c r="AC381" i="93" s="1"/>
  <c r="AI381" i="93" s="1"/>
  <c r="AH380" i="93"/>
  <c r="AG380" i="93"/>
  <c r="AF380" i="93"/>
  <c r="Y380" i="93"/>
  <c r="AE380" i="93" s="1"/>
  <c r="X380" i="93"/>
  <c r="AD380" i="93" s="1"/>
  <c r="AJ380" i="93" s="1"/>
  <c r="W380" i="93"/>
  <c r="AC380" i="93" s="1"/>
  <c r="AI380" i="93" s="1"/>
  <c r="AH379" i="93"/>
  <c r="AG379" i="93"/>
  <c r="AF379" i="93"/>
  <c r="Y379" i="93"/>
  <c r="AE379" i="93" s="1"/>
  <c r="X379" i="93"/>
  <c r="AD379" i="93" s="1"/>
  <c r="AJ379" i="93" s="1"/>
  <c r="W379" i="93"/>
  <c r="AC379" i="93" s="1"/>
  <c r="AI379" i="93" s="1"/>
  <c r="AH378" i="93"/>
  <c r="AG378" i="93"/>
  <c r="AF378" i="93"/>
  <c r="Y378" i="93"/>
  <c r="AE378" i="93" s="1"/>
  <c r="X378" i="93"/>
  <c r="AD378" i="93" s="1"/>
  <c r="AJ378" i="93" s="1"/>
  <c r="W378" i="93"/>
  <c r="AC378" i="93" s="1"/>
  <c r="AI378" i="93" s="1"/>
  <c r="AH377" i="93"/>
  <c r="AG377" i="93"/>
  <c r="AF377" i="93"/>
  <c r="Y377" i="93"/>
  <c r="AE377" i="93" s="1"/>
  <c r="X377" i="93"/>
  <c r="AD377" i="93" s="1"/>
  <c r="AJ377" i="93" s="1"/>
  <c r="W377" i="93"/>
  <c r="AC377" i="93" s="1"/>
  <c r="AI377" i="93" s="1"/>
  <c r="AH376" i="93"/>
  <c r="AG376" i="93"/>
  <c r="AF376" i="93"/>
  <c r="Y376" i="93"/>
  <c r="AE376" i="93" s="1"/>
  <c r="X376" i="93"/>
  <c r="AD376" i="93" s="1"/>
  <c r="AJ376" i="93" s="1"/>
  <c r="W376" i="93"/>
  <c r="AC376" i="93" s="1"/>
  <c r="AI376" i="93" s="1"/>
  <c r="AH375" i="93"/>
  <c r="AG375" i="93"/>
  <c r="AF375" i="93"/>
  <c r="Y375" i="93"/>
  <c r="AE375" i="93" s="1"/>
  <c r="X375" i="93"/>
  <c r="AD375" i="93" s="1"/>
  <c r="AJ375" i="93" s="1"/>
  <c r="W375" i="93"/>
  <c r="AC375" i="93" s="1"/>
  <c r="AI375" i="93" s="1"/>
  <c r="AH374" i="93"/>
  <c r="AG374" i="93"/>
  <c r="AF374" i="93"/>
  <c r="Y374" i="93"/>
  <c r="AE374" i="93" s="1"/>
  <c r="X374" i="93"/>
  <c r="AD374" i="93" s="1"/>
  <c r="AJ374" i="93" s="1"/>
  <c r="W374" i="93"/>
  <c r="AC374" i="93" s="1"/>
  <c r="AI374" i="93" s="1"/>
  <c r="AH373" i="93"/>
  <c r="AG373" i="93"/>
  <c r="AF373" i="93"/>
  <c r="Y373" i="93"/>
  <c r="AE373" i="93" s="1"/>
  <c r="X373" i="93"/>
  <c r="AD373" i="93" s="1"/>
  <c r="AJ373" i="93" s="1"/>
  <c r="W373" i="93"/>
  <c r="AC373" i="93" s="1"/>
  <c r="AI373" i="93" s="1"/>
  <c r="AH372" i="93"/>
  <c r="AG372" i="93"/>
  <c r="AF372" i="93"/>
  <c r="Y372" i="93"/>
  <c r="AE372" i="93" s="1"/>
  <c r="X372" i="93"/>
  <c r="AD372" i="93" s="1"/>
  <c r="AJ372" i="93" s="1"/>
  <c r="W372" i="93"/>
  <c r="AC372" i="93" s="1"/>
  <c r="AI372" i="93" s="1"/>
  <c r="AH371" i="93"/>
  <c r="AG371" i="93"/>
  <c r="AF371" i="93"/>
  <c r="Y371" i="93"/>
  <c r="AE371" i="93" s="1"/>
  <c r="X371" i="93"/>
  <c r="AD371" i="93" s="1"/>
  <c r="AJ371" i="93" s="1"/>
  <c r="W371" i="93"/>
  <c r="AC371" i="93" s="1"/>
  <c r="AI371" i="93" s="1"/>
  <c r="AH370" i="93"/>
  <c r="AG370" i="93"/>
  <c r="AF370" i="93"/>
  <c r="Y370" i="93"/>
  <c r="AE370" i="93" s="1"/>
  <c r="X370" i="93"/>
  <c r="AD370" i="93" s="1"/>
  <c r="AJ370" i="93" s="1"/>
  <c r="W370" i="93"/>
  <c r="AC370" i="93" s="1"/>
  <c r="AI370" i="93" s="1"/>
  <c r="AH369" i="93"/>
  <c r="AG369" i="93"/>
  <c r="AF369" i="93"/>
  <c r="Y369" i="93"/>
  <c r="AE369" i="93" s="1"/>
  <c r="X369" i="93"/>
  <c r="AD369" i="93" s="1"/>
  <c r="AJ369" i="93" s="1"/>
  <c r="W369" i="93"/>
  <c r="AC369" i="93" s="1"/>
  <c r="AI369" i="93" s="1"/>
  <c r="AH368" i="93"/>
  <c r="AG368" i="93"/>
  <c r="AF368" i="93"/>
  <c r="Y368" i="93"/>
  <c r="AE368" i="93" s="1"/>
  <c r="X368" i="93"/>
  <c r="AD368" i="93" s="1"/>
  <c r="AJ368" i="93" s="1"/>
  <c r="W368" i="93"/>
  <c r="AC368" i="93" s="1"/>
  <c r="AI368" i="93" s="1"/>
  <c r="AH367" i="93"/>
  <c r="AG367" i="93"/>
  <c r="AF367" i="93"/>
  <c r="Y367" i="93"/>
  <c r="AE367" i="93" s="1"/>
  <c r="X367" i="93"/>
  <c r="AD367" i="93" s="1"/>
  <c r="AJ367" i="93" s="1"/>
  <c r="W367" i="93"/>
  <c r="AC367" i="93" s="1"/>
  <c r="AI367" i="93" s="1"/>
  <c r="AH366" i="93"/>
  <c r="AG366" i="93"/>
  <c r="AF366" i="93"/>
  <c r="Y366" i="93"/>
  <c r="AE366" i="93" s="1"/>
  <c r="X366" i="93"/>
  <c r="AD366" i="93" s="1"/>
  <c r="AJ366" i="93" s="1"/>
  <c r="W366" i="93"/>
  <c r="AC366" i="93" s="1"/>
  <c r="AI366" i="93" s="1"/>
  <c r="AH365" i="93"/>
  <c r="AG365" i="93"/>
  <c r="AF365" i="93"/>
  <c r="Y365" i="93"/>
  <c r="AE365" i="93" s="1"/>
  <c r="X365" i="93"/>
  <c r="AD365" i="93" s="1"/>
  <c r="AJ365" i="93" s="1"/>
  <c r="W365" i="93"/>
  <c r="AC365" i="93" s="1"/>
  <c r="AI365" i="93" s="1"/>
  <c r="AH364" i="93"/>
  <c r="AG364" i="93"/>
  <c r="AF364" i="93"/>
  <c r="Y364" i="93"/>
  <c r="AE364" i="93" s="1"/>
  <c r="X364" i="93"/>
  <c r="AD364" i="93" s="1"/>
  <c r="AJ364" i="93" s="1"/>
  <c r="W364" i="93"/>
  <c r="AC364" i="93" s="1"/>
  <c r="AI364" i="93" s="1"/>
  <c r="AH363" i="93"/>
  <c r="AG363" i="93"/>
  <c r="AF363" i="93"/>
  <c r="Y363" i="93"/>
  <c r="AE363" i="93" s="1"/>
  <c r="X363" i="93"/>
  <c r="AD363" i="93" s="1"/>
  <c r="AJ363" i="93" s="1"/>
  <c r="W363" i="93"/>
  <c r="AC363" i="93" s="1"/>
  <c r="AI363" i="93" s="1"/>
  <c r="AH362" i="93"/>
  <c r="AG362" i="93"/>
  <c r="AF362" i="93"/>
  <c r="Y362" i="93"/>
  <c r="AE362" i="93" s="1"/>
  <c r="X362" i="93"/>
  <c r="AD362" i="93" s="1"/>
  <c r="AJ362" i="93" s="1"/>
  <c r="W362" i="93"/>
  <c r="AC362" i="93" s="1"/>
  <c r="AI362" i="93" s="1"/>
  <c r="AH361" i="93"/>
  <c r="AG361" i="93"/>
  <c r="AF361" i="93"/>
  <c r="Y361" i="93"/>
  <c r="AE361" i="93" s="1"/>
  <c r="X361" i="93"/>
  <c r="AD361" i="93" s="1"/>
  <c r="AJ361" i="93" s="1"/>
  <c r="W361" i="93"/>
  <c r="AC361" i="93" s="1"/>
  <c r="AI361" i="93" s="1"/>
  <c r="AH360" i="93"/>
  <c r="AG360" i="93"/>
  <c r="AF360" i="93"/>
  <c r="Y360" i="93"/>
  <c r="AE360" i="93" s="1"/>
  <c r="X360" i="93"/>
  <c r="AD360" i="93" s="1"/>
  <c r="AJ360" i="93" s="1"/>
  <c r="W360" i="93"/>
  <c r="AC360" i="93" s="1"/>
  <c r="AI360" i="93" s="1"/>
  <c r="AH116" i="93"/>
  <c r="AG116" i="93"/>
  <c r="AF116" i="93"/>
  <c r="Y116" i="93"/>
  <c r="AE116" i="93" s="1"/>
  <c r="X116" i="93"/>
  <c r="AD116" i="93" s="1"/>
  <c r="AJ116" i="93" s="1"/>
  <c r="V116" i="93"/>
  <c r="U116" i="93"/>
  <c r="T116" i="93"/>
  <c r="AH115" i="93"/>
  <c r="AG115" i="93"/>
  <c r="AF115" i="93"/>
  <c r="Y115" i="93"/>
  <c r="AE115" i="93" s="1"/>
  <c r="X115" i="93"/>
  <c r="AD115" i="93" s="1"/>
  <c r="AJ115" i="93" s="1"/>
  <c r="V115" i="93"/>
  <c r="U115" i="93"/>
  <c r="T115" i="93"/>
  <c r="R116" i="93"/>
  <c r="Q116" i="93"/>
  <c r="P116" i="93"/>
  <c r="O116" i="93"/>
  <c r="W116" i="93" s="1"/>
  <c r="R115" i="93"/>
  <c r="Q115" i="93"/>
  <c r="H406" i="93"/>
  <c r="H404" i="93"/>
  <c r="H402" i="93"/>
  <c r="H400" i="93"/>
  <c r="H398" i="93"/>
  <c r="H394" i="93"/>
  <c r="H393" i="93"/>
  <c r="H392" i="93"/>
  <c r="H386" i="93"/>
  <c r="H385" i="93"/>
  <c r="H359" i="93"/>
  <c r="H358" i="93"/>
  <c r="H357" i="93"/>
  <c r="H348" i="93"/>
  <c r="H347" i="93"/>
  <c r="H409" i="93"/>
  <c r="H383" i="93"/>
  <c r="H379" i="93"/>
  <c r="H367" i="93"/>
  <c r="H365" i="93"/>
  <c r="Q114" i="93"/>
  <c r="R114" i="93"/>
  <c r="T114" i="93"/>
  <c r="U114" i="93"/>
  <c r="V114" i="93"/>
  <c r="X114" i="93"/>
  <c r="AD114" i="93" s="1"/>
  <c r="AJ114" i="93" s="1"/>
  <c r="Y114" i="93"/>
  <c r="AE114" i="93" s="1"/>
  <c r="AF114" i="93"/>
  <c r="AG114" i="93"/>
  <c r="AH114" i="93"/>
  <c r="H388" i="93"/>
  <c r="H344" i="93"/>
  <c r="H342" i="93"/>
  <c r="H345" i="93"/>
  <c r="H343" i="93"/>
  <c r="H341" i="93"/>
  <c r="H209" i="93"/>
  <c r="H208" i="93"/>
  <c r="H240" i="93"/>
  <c r="H239" i="93"/>
  <c r="H236" i="93"/>
  <c r="H231" i="93"/>
  <c r="H229" i="93"/>
  <c r="H228" i="93"/>
  <c r="H227" i="93"/>
  <c r="H226" i="93"/>
  <c r="H225" i="93"/>
  <c r="H224" i="93"/>
  <c r="H222" i="93"/>
  <c r="H215" i="93"/>
  <c r="H212" i="93"/>
  <c r="H214" i="93"/>
  <c r="H216" i="93"/>
  <c r="H205" i="93"/>
  <c r="H204" i="93"/>
  <c r="H197" i="93"/>
  <c r="H196" i="93"/>
  <c r="H194" i="93"/>
  <c r="H237" i="93"/>
  <c r="H220" i="93"/>
  <c r="H198" i="93"/>
  <c r="H182" i="93"/>
  <c r="H181" i="93"/>
  <c r="H180" i="93"/>
  <c r="H211" i="93"/>
  <c r="H202" i="93"/>
  <c r="H201" i="93"/>
  <c r="H200" i="93"/>
  <c r="H172" i="93"/>
  <c r="H199" i="93"/>
  <c r="H187" i="93"/>
  <c r="H174" i="93"/>
  <c r="H193" i="93"/>
  <c r="H191" i="93"/>
  <c r="H190" i="93"/>
  <c r="H189" i="93"/>
  <c r="H186" i="93"/>
  <c r="H184" i="93"/>
  <c r="H177" i="93"/>
  <c r="H175" i="93"/>
  <c r="H170" i="93"/>
  <c r="H66" i="93"/>
  <c r="H65" i="93"/>
  <c r="H64" i="93"/>
  <c r="H67" i="93"/>
  <c r="H68" i="93"/>
  <c r="H380" i="93"/>
  <c r="H378" i="93"/>
  <c r="H377" i="93"/>
  <c r="H374" i="93"/>
  <c r="H373" i="93"/>
  <c r="H372" i="93"/>
  <c r="H368" i="93"/>
  <c r="H366" i="93"/>
  <c r="H361" i="93"/>
  <c r="H360" i="93"/>
  <c r="R73" i="93"/>
  <c r="Q73" i="93"/>
  <c r="P73" i="93"/>
  <c r="O73" i="93"/>
  <c r="AY19" i="93"/>
  <c r="AZ19" i="93" s="1"/>
  <c r="AY18" i="93"/>
  <c r="AZ18" i="93" s="1"/>
  <c r="AU353" i="93" l="1"/>
  <c r="AU114" i="93"/>
  <c r="AP409" i="93"/>
  <c r="AP353" i="93"/>
  <c r="AP357" i="93"/>
  <c r="AP362" i="93"/>
  <c r="AP364" i="93"/>
  <c r="AP366" i="93"/>
  <c r="AP368" i="93"/>
  <c r="AP372" i="93"/>
  <c r="AP374" i="93"/>
  <c r="AP376" i="93"/>
  <c r="AP378" i="93"/>
  <c r="AP380" i="93"/>
  <c r="AP384" i="93"/>
  <c r="AP386" i="93"/>
  <c r="AP388" i="93"/>
  <c r="AP392" i="93"/>
  <c r="AP394" i="93"/>
  <c r="AP396" i="93"/>
  <c r="AP398" i="93"/>
  <c r="AP400" i="93"/>
  <c r="AP404" i="93"/>
  <c r="AP406" i="93"/>
  <c r="AP408" i="93"/>
  <c r="AT114" i="93"/>
  <c r="AO384" i="93"/>
  <c r="AO386" i="93"/>
  <c r="AO388" i="93"/>
  <c r="AO392" i="93"/>
  <c r="AO394" i="93"/>
  <c r="AO396" i="93"/>
  <c r="AO398" i="93"/>
  <c r="AO400" i="93"/>
  <c r="AO404" i="93"/>
  <c r="AO406" i="93"/>
  <c r="AO408" i="93"/>
  <c r="AP390" i="93"/>
  <c r="AP402" i="93"/>
  <c r="AO362" i="93"/>
  <c r="AO364" i="93"/>
  <c r="AO366" i="93"/>
  <c r="AO368" i="93"/>
  <c r="AO370" i="93"/>
  <c r="AO372" i="93"/>
  <c r="AO374" i="93"/>
  <c r="AO376" i="93"/>
  <c r="AO378" i="93"/>
  <c r="AO380" i="93"/>
  <c r="AO382" i="93"/>
  <c r="AC409" i="93"/>
  <c r="AI409" i="93" s="1"/>
  <c r="AC349" i="93"/>
  <c r="AI349" i="93" s="1"/>
  <c r="AC353" i="93"/>
  <c r="AI353" i="93" s="1"/>
  <c r="AC357" i="93"/>
  <c r="AI357" i="93" s="1"/>
  <c r="AO357" i="93" s="1"/>
  <c r="AO390" i="93"/>
  <c r="AO402" i="93"/>
  <c r="AP370" i="93"/>
  <c r="AP382" i="93"/>
  <c r="AP349" i="93"/>
  <c r="AS114" i="93"/>
  <c r="AK114" i="93"/>
  <c r="AK362" i="93"/>
  <c r="AK364" i="93"/>
  <c r="AQ364" i="93" s="1"/>
  <c r="AR364" i="93" s="1"/>
  <c r="AK366" i="93"/>
  <c r="AQ366" i="93" s="1"/>
  <c r="AR366" i="93" s="1"/>
  <c r="AK368" i="93"/>
  <c r="AK370" i="93"/>
  <c r="AK372" i="93"/>
  <c r="AQ372" i="93" s="1"/>
  <c r="AR372" i="93" s="1"/>
  <c r="AK374" i="93"/>
  <c r="AK376" i="93"/>
  <c r="AQ376" i="93" s="1"/>
  <c r="AR376" i="93" s="1"/>
  <c r="AK378" i="93"/>
  <c r="AQ378" i="93" s="1"/>
  <c r="AR378" i="93" s="1"/>
  <c r="AK380" i="93"/>
  <c r="AQ380" i="93" s="1"/>
  <c r="AR380" i="93" s="1"/>
  <c r="AK382" i="93"/>
  <c r="AQ382" i="93" s="1"/>
  <c r="AR382" i="93" s="1"/>
  <c r="AK409" i="93"/>
  <c r="AK349" i="93"/>
  <c r="AK353" i="93"/>
  <c r="AK357" i="93"/>
  <c r="AK384" i="93"/>
  <c r="AK386" i="93"/>
  <c r="AQ386" i="93" s="1"/>
  <c r="AR386" i="93" s="1"/>
  <c r="AK388" i="93"/>
  <c r="AQ388" i="93" s="1"/>
  <c r="AR388" i="93" s="1"/>
  <c r="AK390" i="93"/>
  <c r="AK392" i="93"/>
  <c r="AQ392" i="93" s="1"/>
  <c r="AR392" i="93" s="1"/>
  <c r="AK394" i="93"/>
  <c r="AQ394" i="93" s="1"/>
  <c r="AR394" i="93" s="1"/>
  <c r="AK396" i="93"/>
  <c r="AQ396" i="93" s="1"/>
  <c r="AR396" i="93" s="1"/>
  <c r="AK398" i="93"/>
  <c r="AQ398" i="93" s="1"/>
  <c r="AR398" i="93" s="1"/>
  <c r="AK400" i="93"/>
  <c r="AK402" i="93"/>
  <c r="AK404" i="93"/>
  <c r="AK406" i="93"/>
  <c r="AQ406" i="93" s="1"/>
  <c r="AR406" i="93" s="1"/>
  <c r="AK408" i="93"/>
  <c r="AP116" i="93"/>
  <c r="AX116" i="93"/>
  <c r="AP348" i="93"/>
  <c r="AP352" i="93"/>
  <c r="AP356" i="93"/>
  <c r="AC116" i="93"/>
  <c r="AI116" i="93" s="1"/>
  <c r="AC352" i="93"/>
  <c r="AI352" i="93" s="1"/>
  <c r="AO352" i="93" s="1"/>
  <c r="AS116" i="93"/>
  <c r="AK116" i="93"/>
  <c r="AK348" i="93"/>
  <c r="AK352" i="93"/>
  <c r="AK356" i="93"/>
  <c r="AC356" i="93"/>
  <c r="AI356" i="93" s="1"/>
  <c r="AT116" i="93"/>
  <c r="AO361" i="93"/>
  <c r="AO363" i="93"/>
  <c r="AO365" i="93"/>
  <c r="AO367" i="93"/>
  <c r="AO369" i="93"/>
  <c r="AO371" i="93"/>
  <c r="AO373" i="93"/>
  <c r="AO375" i="93"/>
  <c r="AO377" i="93"/>
  <c r="AO379" i="93"/>
  <c r="AO381" i="93"/>
  <c r="AO383" i="93"/>
  <c r="AC347" i="93"/>
  <c r="AI347" i="93" s="1"/>
  <c r="AC351" i="93"/>
  <c r="AI351" i="93" s="1"/>
  <c r="AC355" i="93"/>
  <c r="AI355" i="93" s="1"/>
  <c r="AC359" i="93"/>
  <c r="AI359" i="93" s="1"/>
  <c r="AO359" i="93" s="1"/>
  <c r="AO385" i="93"/>
  <c r="AO387" i="93"/>
  <c r="AO389" i="93"/>
  <c r="AO391" i="93"/>
  <c r="AO393" i="93"/>
  <c r="AO395" i="93"/>
  <c r="AO397" i="93"/>
  <c r="AO399" i="93"/>
  <c r="AO401" i="93"/>
  <c r="AO403" i="93"/>
  <c r="AO405" i="93"/>
  <c r="AO407" i="93"/>
  <c r="AP114" i="93"/>
  <c r="AX114" i="93"/>
  <c r="AX115" i="93"/>
  <c r="AP115" i="93"/>
  <c r="AU116" i="93"/>
  <c r="AP361" i="93"/>
  <c r="AP363" i="93"/>
  <c r="AP365" i="93"/>
  <c r="AP367" i="93"/>
  <c r="AP369" i="93"/>
  <c r="AP371" i="93"/>
  <c r="AP373" i="93"/>
  <c r="AP375" i="93"/>
  <c r="AP377" i="93"/>
  <c r="AP379" i="93"/>
  <c r="AP381" i="93"/>
  <c r="AP383" i="93"/>
  <c r="AP347" i="93"/>
  <c r="AP351" i="93"/>
  <c r="AP355" i="93"/>
  <c r="AP359" i="93"/>
  <c r="AP385" i="93"/>
  <c r="AP387" i="93"/>
  <c r="AP389" i="93"/>
  <c r="AP391" i="93"/>
  <c r="AP393" i="93"/>
  <c r="AP395" i="93"/>
  <c r="AP397" i="93"/>
  <c r="AP399" i="93"/>
  <c r="AP401" i="93"/>
  <c r="AP403" i="93"/>
  <c r="AP405" i="93"/>
  <c r="AP407" i="93"/>
  <c r="AC348" i="93"/>
  <c r="AI348" i="93" s="1"/>
  <c r="AK115" i="93"/>
  <c r="AS115" i="93"/>
  <c r="AV116" i="93"/>
  <c r="AK361" i="93"/>
  <c r="AQ361" i="93" s="1"/>
  <c r="AR361" i="93" s="1"/>
  <c r="AK363" i="93"/>
  <c r="AK365" i="93"/>
  <c r="AQ365" i="93" s="1"/>
  <c r="AR365" i="93" s="1"/>
  <c r="AK367" i="93"/>
  <c r="AQ367" i="93" s="1"/>
  <c r="AR367" i="93" s="1"/>
  <c r="AK369" i="93"/>
  <c r="AK371" i="93"/>
  <c r="AK373" i="93"/>
  <c r="AQ373" i="93" s="1"/>
  <c r="AR373" i="93" s="1"/>
  <c r="AK375" i="93"/>
  <c r="AQ375" i="93" s="1"/>
  <c r="AR375" i="93" s="1"/>
  <c r="AK377" i="93"/>
  <c r="AK379" i="93"/>
  <c r="AK381" i="93"/>
  <c r="AK383" i="93"/>
  <c r="AK347" i="93"/>
  <c r="AK351" i="93"/>
  <c r="AK355" i="93"/>
  <c r="AK359" i="93"/>
  <c r="AK385" i="93"/>
  <c r="AK387" i="93"/>
  <c r="AK389" i="93"/>
  <c r="AQ389" i="93" s="1"/>
  <c r="AR389" i="93" s="1"/>
  <c r="AK391" i="93"/>
  <c r="AQ391" i="93" s="1"/>
  <c r="AR391" i="93" s="1"/>
  <c r="AK393" i="93"/>
  <c r="AK395" i="93"/>
  <c r="AK397" i="93"/>
  <c r="AK399" i="93"/>
  <c r="AK401" i="93"/>
  <c r="AQ401" i="93" s="1"/>
  <c r="AR401" i="93" s="1"/>
  <c r="AK403" i="93"/>
  <c r="AK405" i="93"/>
  <c r="AQ405" i="93" s="1"/>
  <c r="AR405" i="93" s="1"/>
  <c r="AK407" i="93"/>
  <c r="AQ407" i="93" s="1"/>
  <c r="AR407" i="93" s="1"/>
  <c r="AT115" i="93"/>
  <c r="AO360" i="93"/>
  <c r="AC346" i="93"/>
  <c r="AI346" i="93" s="1"/>
  <c r="AC350" i="93"/>
  <c r="AI350" i="93" s="1"/>
  <c r="AC354" i="93"/>
  <c r="AI354" i="93" s="1"/>
  <c r="AC358" i="93"/>
  <c r="AI358" i="93" s="1"/>
  <c r="AO358" i="93" s="1"/>
  <c r="AU115" i="93"/>
  <c r="AP360" i="93"/>
  <c r="AP346" i="93"/>
  <c r="AP350" i="93"/>
  <c r="AP354" i="93"/>
  <c r="AP358" i="93"/>
  <c r="AV114" i="93"/>
  <c r="AV115" i="93"/>
  <c r="AK360" i="93"/>
  <c r="AQ360" i="93" s="1"/>
  <c r="AR360" i="93" s="1"/>
  <c r="AK346" i="93"/>
  <c r="AK350" i="93"/>
  <c r="AK354" i="93"/>
  <c r="AK358" i="93"/>
  <c r="AV350" i="93"/>
  <c r="AV358" i="93"/>
  <c r="H362" i="93"/>
  <c r="AV349" i="93"/>
  <c r="AT349" i="93"/>
  <c r="H353" i="93"/>
  <c r="H384" i="93"/>
  <c r="H364" i="93"/>
  <c r="H376" i="93"/>
  <c r="H381" i="93"/>
  <c r="H370" i="93"/>
  <c r="H116" i="93"/>
  <c r="AT356" i="93"/>
  <c r="H354" i="93"/>
  <c r="AT354" i="93"/>
  <c r="AU354" i="93"/>
  <c r="AU356" i="93"/>
  <c r="AV348" i="93"/>
  <c r="AT348" i="93"/>
  <c r="H401" i="93"/>
  <c r="H115" i="93"/>
  <c r="H391" i="93"/>
  <c r="AT355" i="93"/>
  <c r="AT358" i="93"/>
  <c r="AU358" i="93"/>
  <c r="AT346" i="93"/>
  <c r="AT350" i="93"/>
  <c r="H403" i="93"/>
  <c r="AV352" i="93"/>
  <c r="H389" i="93"/>
  <c r="H407" i="93"/>
  <c r="H349" i="93"/>
  <c r="AV359" i="93"/>
  <c r="H390" i="93"/>
  <c r="H408" i="93"/>
  <c r="H395" i="93"/>
  <c r="H396" i="93"/>
  <c r="H397" i="93"/>
  <c r="AV356" i="93"/>
  <c r="H351" i="93"/>
  <c r="AT359" i="93"/>
  <c r="AT352" i="93"/>
  <c r="AU352" i="93"/>
  <c r="H355" i="93"/>
  <c r="H356" i="93"/>
  <c r="H346" i="93"/>
  <c r="AT347" i="93"/>
  <c r="AU359" i="93"/>
  <c r="AT353" i="93"/>
  <c r="AU355" i="93"/>
  <c r="AU350" i="93"/>
  <c r="AU347" i="93"/>
  <c r="AV346" i="93"/>
  <c r="H350" i="93"/>
  <c r="H238" i="93"/>
  <c r="H293" i="93"/>
  <c r="AV355" i="93"/>
  <c r="AV409" i="93"/>
  <c r="AV351" i="93"/>
  <c r="AU346" i="93"/>
  <c r="AU348" i="93"/>
  <c r="H352" i="93"/>
  <c r="AT357" i="93"/>
  <c r="AV357" i="93"/>
  <c r="AT351" i="93"/>
  <c r="AT409" i="93"/>
  <c r="AU351" i="93"/>
  <c r="AU409" i="93"/>
  <c r="AU357" i="93"/>
  <c r="AS356" i="93"/>
  <c r="AX356" i="93"/>
  <c r="AS409" i="93"/>
  <c r="AS354" i="93"/>
  <c r="AS353" i="93"/>
  <c r="AS347" i="93"/>
  <c r="AS350" i="93"/>
  <c r="AX353" i="93"/>
  <c r="AS358" i="93"/>
  <c r="AX347" i="93"/>
  <c r="AX350" i="93"/>
  <c r="AS355" i="93"/>
  <c r="AX359" i="93"/>
  <c r="AX355" i="93"/>
  <c r="AS357" i="93"/>
  <c r="AS359" i="93"/>
  <c r="AS346" i="93"/>
  <c r="AX357" i="93"/>
  <c r="AX358" i="93"/>
  <c r="AX346" i="93"/>
  <c r="AS349" i="93"/>
  <c r="AS352" i="93"/>
  <c r="AX409" i="93"/>
  <c r="AX354" i="93"/>
  <c r="AS348" i="93"/>
  <c r="AS351" i="93"/>
  <c r="AX348" i="93"/>
  <c r="AX351" i="93"/>
  <c r="AX349" i="93"/>
  <c r="AX352" i="93"/>
  <c r="H387" i="93"/>
  <c r="H399" i="93"/>
  <c r="H241" i="93"/>
  <c r="H273" i="93"/>
  <c r="H286" i="93"/>
  <c r="H244" i="93"/>
  <c r="H405" i="93"/>
  <c r="H314" i="93"/>
  <c r="H260" i="93"/>
  <c r="H95" i="93"/>
  <c r="H317" i="93"/>
  <c r="H319" i="93"/>
  <c r="H331" i="93"/>
  <c r="H303" i="93"/>
  <c r="H284" i="93"/>
  <c r="H307" i="93"/>
  <c r="H254" i="93"/>
  <c r="H178" i="93"/>
  <c r="H185" i="93"/>
  <c r="H192" i="93"/>
  <c r="H173" i="93"/>
  <c r="H188" i="93"/>
  <c r="H171" i="93"/>
  <c r="H203" i="93"/>
  <c r="H219" i="93"/>
  <c r="H183" i="93"/>
  <c r="H221" i="93"/>
  <c r="H195" i="93"/>
  <c r="H206" i="93"/>
  <c r="H213" i="93"/>
  <c r="H223" i="93"/>
  <c r="H230" i="93"/>
  <c r="H253" i="93"/>
  <c r="H235" i="93"/>
  <c r="H249" i="93"/>
  <c r="H262" i="93"/>
  <c r="H322" i="93"/>
  <c r="H301" i="93"/>
  <c r="H90" i="93"/>
  <c r="H234" i="93"/>
  <c r="H261" i="93"/>
  <c r="H263" i="93"/>
  <c r="H296" i="93"/>
  <c r="H315" i="93"/>
  <c r="H323" i="93"/>
  <c r="H320" i="93"/>
  <c r="H332" i="93"/>
  <c r="H245" i="93"/>
  <c r="H269" i="93"/>
  <c r="H277" i="93"/>
  <c r="H290" i="93"/>
  <c r="H275" i="93"/>
  <c r="H338" i="93"/>
  <c r="H333" i="93"/>
  <c r="H267" i="93"/>
  <c r="H246" i="93"/>
  <c r="H256" i="93"/>
  <c r="H324" i="93"/>
  <c r="H268" i="93"/>
  <c r="H264" i="93"/>
  <c r="H278" i="93"/>
  <c r="H294" i="93"/>
  <c r="H308" i="93"/>
  <c r="H316" i="93"/>
  <c r="H304" i="93"/>
  <c r="H325" i="93"/>
  <c r="H328" i="93"/>
  <c r="H105" i="93"/>
  <c r="H291" i="93"/>
  <c r="H266" i="93"/>
  <c r="H280" i="93"/>
  <c r="H265" i="93"/>
  <c r="H279" i="93"/>
  <c r="H292" i="93"/>
  <c r="H309" i="93"/>
  <c r="H310" i="93"/>
  <c r="H330" i="93"/>
  <c r="H339" i="93"/>
  <c r="H334" i="93"/>
  <c r="H106" i="93"/>
  <c r="H94" i="93"/>
  <c r="H259" i="93"/>
  <c r="H298" i="93"/>
  <c r="H311" i="93"/>
  <c r="H326" i="93"/>
  <c r="H337" i="93"/>
  <c r="H335" i="93"/>
  <c r="H210" i="93"/>
  <c r="H250" i="93"/>
  <c r="H302" i="93"/>
  <c r="H233" i="93"/>
  <c r="H312" i="93"/>
  <c r="H276" i="93"/>
  <c r="H336" i="93"/>
  <c r="H80" i="93"/>
  <c r="H287" i="93"/>
  <c r="H299" i="93"/>
  <c r="H313" i="93"/>
  <c r="H318" i="93"/>
  <c r="H81" i="93"/>
  <c r="H207" i="93"/>
  <c r="H285" i="93"/>
  <c r="H251" i="93"/>
  <c r="H257" i="93"/>
  <c r="H281" i="93"/>
  <c r="H252" i="93"/>
  <c r="H258" i="93"/>
  <c r="H232" i="93"/>
  <c r="H247" i="93"/>
  <c r="H282" i="93"/>
  <c r="H295" i="93"/>
  <c r="H271" i="93"/>
  <c r="H242" i="93"/>
  <c r="H283" i="93"/>
  <c r="H288" i="93"/>
  <c r="H297" i="93"/>
  <c r="H327" i="93"/>
  <c r="H340" i="93"/>
  <c r="H79" i="93"/>
  <c r="H243" i="93"/>
  <c r="H255" i="93"/>
  <c r="H248" i="93"/>
  <c r="H289" i="93"/>
  <c r="H321" i="93"/>
  <c r="H300" i="93"/>
  <c r="H329" i="93"/>
  <c r="H89" i="93"/>
  <c r="AQ370" i="93" l="1"/>
  <c r="AR370" i="93" s="1"/>
  <c r="AQ403" i="93"/>
  <c r="AR403" i="93" s="1"/>
  <c r="AQ363" i="93"/>
  <c r="AR363" i="93" s="1"/>
  <c r="AQ408" i="93"/>
  <c r="AR408" i="93" s="1"/>
  <c r="AQ384" i="93"/>
  <c r="AR384" i="93" s="1"/>
  <c r="AQ368" i="93"/>
  <c r="AR368" i="93" s="1"/>
  <c r="AQ383" i="93"/>
  <c r="AR383" i="93" s="1"/>
  <c r="AQ404" i="93"/>
  <c r="AR404" i="93" s="1"/>
  <c r="AQ397" i="93"/>
  <c r="AR397" i="93" s="1"/>
  <c r="AQ381" i="93"/>
  <c r="AR381" i="93" s="1"/>
  <c r="AQ402" i="93"/>
  <c r="AR402" i="93" s="1"/>
  <c r="AQ362" i="93"/>
  <c r="AR362" i="93" s="1"/>
  <c r="AQ399" i="93"/>
  <c r="AR399" i="93" s="1"/>
  <c r="AQ395" i="93"/>
  <c r="AR395" i="93" s="1"/>
  <c r="AQ379" i="93"/>
  <c r="AR379" i="93" s="1"/>
  <c r="AQ400" i="93"/>
  <c r="AR400" i="93" s="1"/>
  <c r="AQ393" i="93"/>
  <c r="AR393" i="93" s="1"/>
  <c r="AQ377" i="93"/>
  <c r="AR377" i="93" s="1"/>
  <c r="AQ387" i="93"/>
  <c r="AR387" i="93" s="1"/>
  <c r="AQ371" i="93"/>
  <c r="AR371" i="93" s="1"/>
  <c r="AQ385" i="93"/>
  <c r="AR385" i="93" s="1"/>
  <c r="AQ369" i="93"/>
  <c r="AR369" i="93" s="1"/>
  <c r="AQ390" i="93"/>
  <c r="AR390" i="93" s="1"/>
  <c r="AQ374" i="93"/>
  <c r="AR374" i="93" s="1"/>
  <c r="AQ359" i="93"/>
  <c r="AR359" i="93" s="1"/>
  <c r="AQ352" i="93"/>
  <c r="AR352" i="93" s="1"/>
  <c r="AQ357" i="93"/>
  <c r="AR357" i="93" s="1"/>
  <c r="AQ358" i="93"/>
  <c r="AR358" i="93" s="1"/>
  <c r="AO350" i="93"/>
  <c r="AQ350" i="93" s="1"/>
  <c r="AR350" i="93" s="1"/>
  <c r="AW350" i="93"/>
  <c r="AY350" i="93" s="1"/>
  <c r="AZ350" i="93" s="1"/>
  <c r="AO355" i="93"/>
  <c r="AQ355" i="93" s="1"/>
  <c r="AR355" i="93" s="1"/>
  <c r="AW355" i="93"/>
  <c r="AY355" i="93" s="1"/>
  <c r="AZ355" i="93" s="1"/>
  <c r="AO356" i="93"/>
  <c r="AQ356" i="93" s="1"/>
  <c r="AR356" i="93" s="1"/>
  <c r="AW356" i="93"/>
  <c r="AY356" i="93" s="1"/>
  <c r="AZ356" i="93" s="1"/>
  <c r="AW359" i="93"/>
  <c r="AY359" i="93" s="1"/>
  <c r="AZ359" i="93" s="1"/>
  <c r="AO354" i="93"/>
  <c r="AQ354" i="93" s="1"/>
  <c r="AR354" i="93" s="1"/>
  <c r="AW354" i="93"/>
  <c r="AY354" i="93" s="1"/>
  <c r="AZ354" i="93" s="1"/>
  <c r="AO348" i="93"/>
  <c r="AQ348" i="93" s="1"/>
  <c r="AR348" i="93" s="1"/>
  <c r="AW348" i="93"/>
  <c r="AY348" i="93" s="1"/>
  <c r="AZ348" i="93" s="1"/>
  <c r="AO346" i="93"/>
  <c r="AQ346" i="93" s="1"/>
  <c r="AR346" i="93" s="1"/>
  <c r="AW346" i="93"/>
  <c r="AY346" i="93" s="1"/>
  <c r="AZ346" i="93" s="1"/>
  <c r="AO351" i="93"/>
  <c r="AQ351" i="93" s="1"/>
  <c r="AR351" i="93" s="1"/>
  <c r="AW351" i="93"/>
  <c r="AY351" i="93" s="1"/>
  <c r="AZ351" i="93" s="1"/>
  <c r="AO353" i="93"/>
  <c r="AQ353" i="93" s="1"/>
  <c r="AR353" i="93" s="1"/>
  <c r="AW353" i="93"/>
  <c r="AY353" i="93" s="1"/>
  <c r="AZ353" i="93" s="1"/>
  <c r="AO347" i="93"/>
  <c r="AQ347" i="93" s="1"/>
  <c r="AR347" i="93" s="1"/>
  <c r="AW347" i="93"/>
  <c r="AY347" i="93" s="1"/>
  <c r="AZ347" i="93" s="1"/>
  <c r="AO349" i="93"/>
  <c r="AQ349" i="93" s="1"/>
  <c r="AR349" i="93" s="1"/>
  <c r="AW349" i="93"/>
  <c r="AY349" i="93" s="1"/>
  <c r="AZ349" i="93" s="1"/>
  <c r="AO409" i="93"/>
  <c r="AQ409" i="93" s="1"/>
  <c r="AR409" i="93" s="1"/>
  <c r="AW409" i="93"/>
  <c r="AY409" i="93" s="1"/>
  <c r="AZ409" i="93" s="1"/>
  <c r="AO116" i="93"/>
  <c r="AQ116" i="93" s="1"/>
  <c r="AR116" i="93" s="1"/>
  <c r="AW116" i="93"/>
  <c r="AY116" i="93" s="1"/>
  <c r="AZ116" i="93" s="1"/>
  <c r="AW357" i="93"/>
  <c r="AY357" i="93" s="1"/>
  <c r="AZ357" i="93" s="1"/>
  <c r="AW358" i="93"/>
  <c r="AY358" i="93" s="1"/>
  <c r="AZ358" i="93" s="1"/>
  <c r="AW352" i="93"/>
  <c r="AY352" i="93" s="1"/>
  <c r="AZ352" i="93" s="1"/>
  <c r="O301" i="93" l="1"/>
  <c r="P301" i="93"/>
  <c r="X301" i="93" s="1"/>
  <c r="AD301" i="93" s="1"/>
  <c r="AJ301" i="93" s="1"/>
  <c r="Q301" i="93"/>
  <c r="R301" i="93"/>
  <c r="W301" i="93"/>
  <c r="AC301" i="93" s="1"/>
  <c r="AI301" i="93" s="1"/>
  <c r="Y301" i="93"/>
  <c r="AE301" i="93" s="1"/>
  <c r="AF301" i="93"/>
  <c r="AG301" i="93"/>
  <c r="AH301" i="93"/>
  <c r="AH250" i="93"/>
  <c r="AG250" i="93"/>
  <c r="AF250" i="93"/>
  <c r="Y250" i="93"/>
  <c r="AE250" i="93" s="1"/>
  <c r="W250" i="93"/>
  <c r="AC250" i="93" s="1"/>
  <c r="AI250" i="93" s="1"/>
  <c r="W172" i="93"/>
  <c r="AC172" i="93" s="1"/>
  <c r="AI172" i="93" s="1"/>
  <c r="W171" i="93"/>
  <c r="AC171" i="93" s="1"/>
  <c r="AI171" i="93" s="1"/>
  <c r="AH170" i="93"/>
  <c r="AG170" i="93"/>
  <c r="AF170" i="93"/>
  <c r="Y170" i="93"/>
  <c r="AE170" i="93" s="1"/>
  <c r="W170" i="93"/>
  <c r="AC170" i="93" s="1"/>
  <c r="AI170" i="93" s="1"/>
  <c r="AH173" i="93"/>
  <c r="AG173" i="93"/>
  <c r="AF173" i="93"/>
  <c r="Y173" i="93"/>
  <c r="AE173" i="93" s="1"/>
  <c r="W173" i="93"/>
  <c r="AC173" i="93" s="1"/>
  <c r="AI173" i="93" s="1"/>
  <c r="AH66" i="93"/>
  <c r="AG66" i="93"/>
  <c r="AF66" i="93"/>
  <c r="Y66" i="93"/>
  <c r="AE66" i="93" s="1"/>
  <c r="X66" i="93"/>
  <c r="AD66" i="93" s="1"/>
  <c r="AJ66" i="93" s="1"/>
  <c r="AH65" i="93"/>
  <c r="AG65" i="93"/>
  <c r="AF65" i="93"/>
  <c r="Y65" i="93"/>
  <c r="AE65" i="93" s="1"/>
  <c r="X65" i="93"/>
  <c r="AD65" i="93" s="1"/>
  <c r="AJ65" i="93" s="1"/>
  <c r="AH64" i="93"/>
  <c r="AG64" i="93"/>
  <c r="AF64" i="93"/>
  <c r="Y64" i="93"/>
  <c r="AE64" i="93" s="1"/>
  <c r="X64" i="93"/>
  <c r="AD64" i="93" s="1"/>
  <c r="AJ64" i="93" s="1"/>
  <c r="AH67" i="93"/>
  <c r="AG67" i="93"/>
  <c r="AF67" i="93"/>
  <c r="Y67" i="93"/>
  <c r="AE67" i="93" s="1"/>
  <c r="X67" i="93"/>
  <c r="AD67" i="93" s="1"/>
  <c r="AJ67" i="93" s="1"/>
  <c r="AH68" i="93"/>
  <c r="AG68" i="93"/>
  <c r="AF68" i="93"/>
  <c r="Y68" i="93"/>
  <c r="AE68" i="93" s="1"/>
  <c r="X68" i="93"/>
  <c r="AD68" i="93" s="1"/>
  <c r="AJ68" i="93" s="1"/>
  <c r="AH300" i="93"/>
  <c r="AG300" i="93"/>
  <c r="AF300" i="93"/>
  <c r="Y300" i="93"/>
  <c r="AE300" i="93" s="1"/>
  <c r="W300" i="93"/>
  <c r="AC300" i="93" s="1"/>
  <c r="AI300" i="93" s="1"/>
  <c r="AH215" i="93"/>
  <c r="AG215" i="93"/>
  <c r="AF215" i="93"/>
  <c r="Y215" i="93"/>
  <c r="AE215" i="93" s="1"/>
  <c r="W215" i="93"/>
  <c r="AC215" i="93" s="1"/>
  <c r="AI215" i="93" s="1"/>
  <c r="AH212" i="93"/>
  <c r="AG212" i="93"/>
  <c r="AF212" i="93"/>
  <c r="Y212" i="93"/>
  <c r="AE212" i="93" s="1"/>
  <c r="X212" i="93"/>
  <c r="AD212" i="93" s="1"/>
  <c r="AJ212" i="93" s="1"/>
  <c r="W212" i="93"/>
  <c r="AC212" i="93" s="1"/>
  <c r="AI212" i="93" s="1"/>
  <c r="AH344" i="93"/>
  <c r="AG344" i="93"/>
  <c r="AF344" i="93"/>
  <c r="Y344" i="93"/>
  <c r="AE344" i="93" s="1"/>
  <c r="X344" i="93"/>
  <c r="AD344" i="93" s="1"/>
  <c r="AJ344" i="93" s="1"/>
  <c r="AH342" i="93"/>
  <c r="AG342" i="93"/>
  <c r="AF342" i="93"/>
  <c r="Y342" i="93"/>
  <c r="AE342" i="93" s="1"/>
  <c r="X342" i="93"/>
  <c r="AD342" i="93" s="1"/>
  <c r="AJ342" i="93" s="1"/>
  <c r="R250" i="93"/>
  <c r="Q250" i="93"/>
  <c r="P250" i="93"/>
  <c r="X250" i="93" s="1"/>
  <c r="AD250" i="93" s="1"/>
  <c r="AJ250" i="93" s="1"/>
  <c r="O250" i="93"/>
  <c r="R172" i="93"/>
  <c r="AU172" i="93" s="1"/>
  <c r="Q172" i="93"/>
  <c r="AK172" i="93" s="1"/>
  <c r="R171" i="93"/>
  <c r="Q171" i="93"/>
  <c r="AK171" i="93" s="1"/>
  <c r="R170" i="93"/>
  <c r="Q170" i="93"/>
  <c r="R173" i="93"/>
  <c r="Q173" i="93"/>
  <c r="R66" i="93"/>
  <c r="Q66" i="93"/>
  <c r="P66" i="93"/>
  <c r="O66" i="93"/>
  <c r="W66" i="93" s="1"/>
  <c r="AC66" i="93" s="1"/>
  <c r="AI66" i="93" s="1"/>
  <c r="R65" i="93"/>
  <c r="Q65" i="93"/>
  <c r="P65" i="93"/>
  <c r="O65" i="93"/>
  <c r="W65" i="93" s="1"/>
  <c r="AC65" i="93" s="1"/>
  <c r="AI65" i="93" s="1"/>
  <c r="R64" i="93"/>
  <c r="Q64" i="93"/>
  <c r="P64" i="93"/>
  <c r="O64" i="93"/>
  <c r="W64" i="93" s="1"/>
  <c r="AC64" i="93" s="1"/>
  <c r="AI64" i="93" s="1"/>
  <c r="R67" i="93"/>
  <c r="Q67" i="93"/>
  <c r="P67" i="93"/>
  <c r="O67" i="93"/>
  <c r="W67" i="93" s="1"/>
  <c r="AC67" i="93" s="1"/>
  <c r="AI67" i="93" s="1"/>
  <c r="R68" i="93"/>
  <c r="Q68" i="93"/>
  <c r="P68" i="93"/>
  <c r="O68" i="93"/>
  <c r="W68" i="93" s="1"/>
  <c r="AC68" i="93" s="1"/>
  <c r="AI68" i="93" s="1"/>
  <c r="R300" i="93"/>
  <c r="Q300" i="93"/>
  <c r="P300" i="93"/>
  <c r="X300" i="93" s="1"/>
  <c r="AD300" i="93" s="1"/>
  <c r="AJ300" i="93" s="1"/>
  <c r="O300" i="93"/>
  <c r="R215" i="93"/>
  <c r="Q215" i="93"/>
  <c r="P215" i="93"/>
  <c r="X215" i="93" s="1"/>
  <c r="AD215" i="93" s="1"/>
  <c r="AJ215" i="93" s="1"/>
  <c r="O215" i="93"/>
  <c r="R212" i="93"/>
  <c r="Q212" i="93"/>
  <c r="P212" i="93"/>
  <c r="O212" i="93"/>
  <c r="R344" i="93"/>
  <c r="Q344" i="93"/>
  <c r="R342" i="93"/>
  <c r="Q342" i="93"/>
  <c r="AU66" i="93" l="1"/>
  <c r="AO171" i="93"/>
  <c r="AO172" i="93"/>
  <c r="AP212" i="93"/>
  <c r="AU171" i="93"/>
  <c r="AU301" i="93"/>
  <c r="AV344" i="93"/>
  <c r="AU68" i="93"/>
  <c r="AK301" i="93"/>
  <c r="AX250" i="93"/>
  <c r="AV301" i="93"/>
  <c r="AT301" i="93"/>
  <c r="AX301" i="93"/>
  <c r="AP301" i="93"/>
  <c r="AW301" i="93"/>
  <c r="AO301" i="93"/>
  <c r="AS301" i="93"/>
  <c r="AP65" i="93"/>
  <c r="AX65" i="93"/>
  <c r="AU173" i="93"/>
  <c r="AT67" i="93"/>
  <c r="AU67" i="93"/>
  <c r="AX64" i="93"/>
  <c r="AU170" i="93"/>
  <c r="AX215" i="93"/>
  <c r="AX344" i="93"/>
  <c r="AT212" i="93"/>
  <c r="AU64" i="93"/>
  <c r="AV212" i="93"/>
  <c r="AU344" i="93"/>
  <c r="AT300" i="93"/>
  <c r="AU300" i="93"/>
  <c r="AU250" i="93"/>
  <c r="AX67" i="93"/>
  <c r="AT173" i="93"/>
  <c r="AV171" i="93"/>
  <c r="AX300" i="93"/>
  <c r="AP300" i="93"/>
  <c r="AV68" i="93"/>
  <c r="AT64" i="93"/>
  <c r="AV65" i="93"/>
  <c r="AT170" i="93"/>
  <c r="AU212" i="93"/>
  <c r="AV64" i="93"/>
  <c r="AV170" i="93"/>
  <c r="AT344" i="93"/>
  <c r="AV300" i="93"/>
  <c r="AV67" i="93"/>
  <c r="AU65" i="93"/>
  <c r="AV173" i="93"/>
  <c r="AP67" i="93"/>
  <c r="AP344" i="93"/>
  <c r="AX66" i="93"/>
  <c r="AX342" i="93"/>
  <c r="AT250" i="93"/>
  <c r="AX68" i="93"/>
  <c r="AT342" i="93"/>
  <c r="AT215" i="93"/>
  <c r="AP64" i="93"/>
  <c r="AT66" i="93"/>
  <c r="AT172" i="93"/>
  <c r="AV250" i="93"/>
  <c r="AU342" i="93"/>
  <c r="AW212" i="93"/>
  <c r="AU215" i="93"/>
  <c r="AT68" i="93"/>
  <c r="AT65" i="93"/>
  <c r="AV342" i="93"/>
  <c r="AX212" i="93"/>
  <c r="AV215" i="93"/>
  <c r="AV66" i="93"/>
  <c r="AT171" i="93"/>
  <c r="AV172" i="93"/>
  <c r="AW300" i="93"/>
  <c r="AO300" i="93"/>
  <c r="AW215" i="93"/>
  <c r="AO215" i="93"/>
  <c r="AK344" i="93"/>
  <c r="AS344" i="93"/>
  <c r="AW173" i="93"/>
  <c r="AO173" i="93"/>
  <c r="AW68" i="93"/>
  <c r="AO68" i="93"/>
  <c r="AK66" i="93"/>
  <c r="AS66" i="93"/>
  <c r="AO212" i="93"/>
  <c r="AP342" i="93"/>
  <c r="AP215" i="93"/>
  <c r="AP68" i="93"/>
  <c r="AK65" i="93"/>
  <c r="AS65" i="93"/>
  <c r="AK250" i="93"/>
  <c r="AS250" i="93"/>
  <c r="AK64" i="93"/>
  <c r="AS64" i="93"/>
  <c r="AS172" i="93"/>
  <c r="AK67" i="93"/>
  <c r="AS67" i="93"/>
  <c r="AS171" i="93"/>
  <c r="AK300" i="93"/>
  <c r="AS300" i="93"/>
  <c r="AK170" i="93"/>
  <c r="AS170" i="93"/>
  <c r="AK212" i="93"/>
  <c r="AS212" i="93"/>
  <c r="AW66" i="93"/>
  <c r="AO66" i="93"/>
  <c r="AK173" i="93"/>
  <c r="AS173" i="93"/>
  <c r="AW65" i="93"/>
  <c r="AO65" i="93"/>
  <c r="AP66" i="93"/>
  <c r="AW250" i="93"/>
  <c r="AO250" i="93"/>
  <c r="AK342" i="93"/>
  <c r="AS342" i="93"/>
  <c r="AK215" i="93"/>
  <c r="AS215" i="93"/>
  <c r="AW64" i="93"/>
  <c r="AO64" i="93"/>
  <c r="AW172" i="93"/>
  <c r="AP250" i="93"/>
  <c r="AW170" i="93"/>
  <c r="AO170" i="93"/>
  <c r="AK68" i="93"/>
  <c r="AS68" i="93"/>
  <c r="AW67" i="93"/>
  <c r="AO67" i="93"/>
  <c r="AW171" i="93"/>
  <c r="AQ301" i="93" l="1"/>
  <c r="AR301" i="93" s="1"/>
  <c r="AY301" i="93"/>
  <c r="AZ301" i="93" s="1"/>
  <c r="AY212" i="93"/>
  <c r="AZ212" i="93" s="1"/>
  <c r="AQ68" i="93"/>
  <c r="AR68" i="93" s="1"/>
  <c r="AY65" i="93"/>
  <c r="AZ65" i="93" s="1"/>
  <c r="AQ66" i="93"/>
  <c r="AR66" i="93" s="1"/>
  <c r="AQ250" i="93"/>
  <c r="AR250" i="93" s="1"/>
  <c r="AY68" i="93"/>
  <c r="AZ68" i="93" s="1"/>
  <c r="AY66" i="93"/>
  <c r="AZ66" i="93" s="1"/>
  <c r="AQ212" i="93"/>
  <c r="AR212" i="93" s="1"/>
  <c r="AQ64" i="93"/>
  <c r="AR64" i="93" s="1"/>
  <c r="AQ65" i="93"/>
  <c r="AR65" i="93" s="1"/>
  <c r="AY215" i="93"/>
  <c r="AZ215" i="93" s="1"/>
  <c r="AY67" i="93"/>
  <c r="AZ67" i="93" s="1"/>
  <c r="AY64" i="93"/>
  <c r="AZ64" i="93" s="1"/>
  <c r="AQ215" i="93"/>
  <c r="AR215" i="93" s="1"/>
  <c r="AQ67" i="93"/>
  <c r="AR67" i="93" s="1"/>
  <c r="AY300" i="93"/>
  <c r="AZ300" i="93" s="1"/>
  <c r="AQ300" i="93"/>
  <c r="AR300" i="93" s="1"/>
  <c r="AY250" i="93"/>
  <c r="AZ250" i="93" s="1"/>
  <c r="R306" i="93" l="1"/>
  <c r="Q306" i="93"/>
  <c r="P306" i="93"/>
  <c r="O306" i="93"/>
  <c r="R305" i="93"/>
  <c r="Q305" i="93"/>
  <c r="P305" i="93"/>
  <c r="O305" i="93"/>
  <c r="R274" i="93"/>
  <c r="Q274" i="93"/>
  <c r="P274" i="93"/>
  <c r="O274" i="93"/>
  <c r="R272" i="93"/>
  <c r="Q272" i="93"/>
  <c r="P272" i="93"/>
  <c r="O272" i="93"/>
  <c r="R270" i="93"/>
  <c r="Q270" i="93"/>
  <c r="P270" i="93"/>
  <c r="O270" i="93"/>
  <c r="R218" i="93"/>
  <c r="Q218" i="93"/>
  <c r="P218" i="93"/>
  <c r="O218" i="93"/>
  <c r="R217" i="93"/>
  <c r="Q217" i="93"/>
  <c r="P217" i="93"/>
  <c r="O217" i="93"/>
  <c r="R209" i="93"/>
  <c r="Q209" i="93"/>
  <c r="P209" i="93"/>
  <c r="O209" i="93"/>
  <c r="R208" i="93"/>
  <c r="Q208" i="93"/>
  <c r="P208" i="93"/>
  <c r="O208" i="93"/>
  <c r="R207" i="93"/>
  <c r="Q207" i="93"/>
  <c r="P207" i="93"/>
  <c r="X207" i="93" s="1"/>
  <c r="AD207" i="93" s="1"/>
  <c r="AJ207" i="93" s="1"/>
  <c r="O207" i="93"/>
  <c r="R210" i="93"/>
  <c r="Q210" i="93"/>
  <c r="R106" i="93"/>
  <c r="Q106" i="93"/>
  <c r="P106" i="93"/>
  <c r="O106" i="93"/>
  <c r="R105" i="93"/>
  <c r="Q105" i="93"/>
  <c r="P105" i="93"/>
  <c r="O105" i="93"/>
  <c r="W105" i="93" s="1"/>
  <c r="AC105" i="93" s="1"/>
  <c r="AI105" i="93" s="1"/>
  <c r="R89" i="93"/>
  <c r="Q89" i="93"/>
  <c r="P89" i="93"/>
  <c r="O89" i="93"/>
  <c r="R79" i="93"/>
  <c r="Q79" i="93"/>
  <c r="P79" i="93"/>
  <c r="O79" i="93"/>
  <c r="R81" i="93"/>
  <c r="Q81" i="93"/>
  <c r="P81" i="93"/>
  <c r="O81" i="93"/>
  <c r="R80" i="93"/>
  <c r="Q80" i="93"/>
  <c r="P80" i="93"/>
  <c r="O80" i="93"/>
  <c r="AH270" i="93"/>
  <c r="AG270" i="93"/>
  <c r="AF270" i="93"/>
  <c r="Y270" i="93"/>
  <c r="AE270" i="93" s="1"/>
  <c r="X270" i="93"/>
  <c r="AD270" i="93" s="1"/>
  <c r="AJ270" i="93" s="1"/>
  <c r="W270" i="93"/>
  <c r="AC270" i="93" s="1"/>
  <c r="AI270" i="93" s="1"/>
  <c r="V270" i="93"/>
  <c r="U270" i="93"/>
  <c r="T270" i="93"/>
  <c r="H270" i="93"/>
  <c r="AH218" i="93"/>
  <c r="AG218" i="93"/>
  <c r="AF218" i="93"/>
  <c r="Y218" i="93"/>
  <c r="AE218" i="93" s="1"/>
  <c r="X218" i="93"/>
  <c r="AD218" i="93" s="1"/>
  <c r="AJ218" i="93" s="1"/>
  <c r="W218" i="93"/>
  <c r="AC218" i="93" s="1"/>
  <c r="AI218" i="93" s="1"/>
  <c r="V218" i="93"/>
  <c r="U218" i="93"/>
  <c r="T218" i="93"/>
  <c r="H218" i="93"/>
  <c r="AH217" i="93"/>
  <c r="AG217" i="93"/>
  <c r="AF217" i="93"/>
  <c r="Y217" i="93"/>
  <c r="AE217" i="93" s="1"/>
  <c r="X217" i="93"/>
  <c r="AD217" i="93" s="1"/>
  <c r="AJ217" i="93" s="1"/>
  <c r="W217" i="93"/>
  <c r="AC217" i="93" s="1"/>
  <c r="AI217" i="93" s="1"/>
  <c r="V217" i="93"/>
  <c r="U217" i="93"/>
  <c r="T217" i="93"/>
  <c r="H217" i="93"/>
  <c r="AH209" i="93"/>
  <c r="AG209" i="93"/>
  <c r="AF209" i="93"/>
  <c r="Y209" i="93"/>
  <c r="AE209" i="93" s="1"/>
  <c r="X209" i="93"/>
  <c r="AD209" i="93" s="1"/>
  <c r="AJ209" i="93" s="1"/>
  <c r="W209" i="93"/>
  <c r="AC209" i="93" s="1"/>
  <c r="AI209" i="93" s="1"/>
  <c r="V209" i="93"/>
  <c r="U209" i="93"/>
  <c r="T209" i="93"/>
  <c r="AH208" i="93"/>
  <c r="AG208" i="93"/>
  <c r="AF208" i="93"/>
  <c r="Y208" i="93"/>
  <c r="AE208" i="93" s="1"/>
  <c r="X208" i="93"/>
  <c r="AD208" i="93" s="1"/>
  <c r="AJ208" i="93" s="1"/>
  <c r="W208" i="93"/>
  <c r="AC208" i="93" s="1"/>
  <c r="AI208" i="93" s="1"/>
  <c r="V208" i="93"/>
  <c r="U208" i="93"/>
  <c r="T208" i="93"/>
  <c r="AH207" i="93"/>
  <c r="AG207" i="93"/>
  <c r="AF207" i="93"/>
  <c r="Y207" i="93"/>
  <c r="AE207" i="93" s="1"/>
  <c r="W207" i="93"/>
  <c r="AC207" i="93" s="1"/>
  <c r="AI207" i="93" s="1"/>
  <c r="V207" i="93"/>
  <c r="U207" i="93"/>
  <c r="T207" i="93"/>
  <c r="AH210" i="93"/>
  <c r="AG210" i="93"/>
  <c r="AF210" i="93"/>
  <c r="Y210" i="93"/>
  <c r="AE210" i="93" s="1"/>
  <c r="W210" i="93"/>
  <c r="AC210" i="93" s="1"/>
  <c r="AI210" i="93" s="1"/>
  <c r="V210" i="93"/>
  <c r="U210" i="93"/>
  <c r="T210" i="93"/>
  <c r="AH106" i="93"/>
  <c r="AG106" i="93"/>
  <c r="AF106" i="93"/>
  <c r="Y106" i="93"/>
  <c r="AE106" i="93" s="1"/>
  <c r="X106" i="93"/>
  <c r="AD106" i="93" s="1"/>
  <c r="AJ106" i="93" s="1"/>
  <c r="W106" i="93"/>
  <c r="AC106" i="93" s="1"/>
  <c r="AI106" i="93" s="1"/>
  <c r="V106" i="93"/>
  <c r="U106" i="93"/>
  <c r="T106" i="93"/>
  <c r="AH105" i="93"/>
  <c r="AG105" i="93"/>
  <c r="AF105" i="93"/>
  <c r="Y105" i="93"/>
  <c r="AE105" i="93" s="1"/>
  <c r="X105" i="93"/>
  <c r="AD105" i="93" s="1"/>
  <c r="AJ105" i="93" s="1"/>
  <c r="V105" i="93"/>
  <c r="U105" i="93"/>
  <c r="T105" i="93"/>
  <c r="AH89" i="93"/>
  <c r="AG89" i="93"/>
  <c r="AF89" i="93"/>
  <c r="Y89" i="93"/>
  <c r="AE89" i="93" s="1"/>
  <c r="X89" i="93"/>
  <c r="AD89" i="93" s="1"/>
  <c r="AJ89" i="93" s="1"/>
  <c r="W89" i="93"/>
  <c r="AC89" i="93" s="1"/>
  <c r="AI89" i="93" s="1"/>
  <c r="V89" i="93"/>
  <c r="U89" i="93"/>
  <c r="T89" i="93"/>
  <c r="AH79" i="93"/>
  <c r="AG79" i="93"/>
  <c r="AF79" i="93"/>
  <c r="Y79" i="93"/>
  <c r="AE79" i="93" s="1"/>
  <c r="X79" i="93"/>
  <c r="AD79" i="93" s="1"/>
  <c r="AJ79" i="93" s="1"/>
  <c r="W79" i="93"/>
  <c r="AC79" i="93" s="1"/>
  <c r="AI79" i="93" s="1"/>
  <c r="V79" i="93"/>
  <c r="U79" i="93"/>
  <c r="T79" i="93"/>
  <c r="AH81" i="93"/>
  <c r="AG81" i="93"/>
  <c r="AF81" i="93"/>
  <c r="Y81" i="93"/>
  <c r="AE81" i="93" s="1"/>
  <c r="X81" i="93"/>
  <c r="AD81" i="93" s="1"/>
  <c r="AJ81" i="93" s="1"/>
  <c r="W81" i="93"/>
  <c r="AC81" i="93" s="1"/>
  <c r="AI81" i="93" s="1"/>
  <c r="V81" i="93"/>
  <c r="U81" i="93"/>
  <c r="T81" i="93"/>
  <c r="AH80" i="93"/>
  <c r="AG80" i="93"/>
  <c r="AF80" i="93"/>
  <c r="Y80" i="93"/>
  <c r="AE80" i="93" s="1"/>
  <c r="X80" i="93"/>
  <c r="AD80" i="93" s="1"/>
  <c r="AJ80" i="93" s="1"/>
  <c r="W80" i="93"/>
  <c r="AC80" i="93" s="1"/>
  <c r="AI80" i="93" s="1"/>
  <c r="V80" i="93"/>
  <c r="U80" i="93"/>
  <c r="T80" i="93"/>
  <c r="AV270" i="93" l="1"/>
  <c r="AU270" i="93"/>
  <c r="AU217" i="93"/>
  <c r="AP218" i="93"/>
  <c r="AV217" i="93"/>
  <c r="AT217" i="93"/>
  <c r="AT270" i="93"/>
  <c r="AO218" i="93"/>
  <c r="AS208" i="93"/>
  <c r="AU208" i="93"/>
  <c r="AU89" i="93"/>
  <c r="AV89" i="93"/>
  <c r="AT208" i="93"/>
  <c r="AV207" i="93"/>
  <c r="AS89" i="93"/>
  <c r="AW208" i="93"/>
  <c r="AX208" i="93"/>
  <c r="AO209" i="93"/>
  <c r="AK209" i="93"/>
  <c r="AW81" i="93"/>
  <c r="AU79" i="93"/>
  <c r="AX80" i="93"/>
  <c r="AU105" i="93"/>
  <c r="AT89" i="93"/>
  <c r="AV105" i="93"/>
  <c r="AO217" i="93"/>
  <c r="AU207" i="93"/>
  <c r="AK105" i="93"/>
  <c r="AP79" i="93"/>
  <c r="AT209" i="93"/>
  <c r="AP105" i="93"/>
  <c r="AU209" i="93"/>
  <c r="AK79" i="93"/>
  <c r="AT79" i="93"/>
  <c r="AX207" i="93"/>
  <c r="AV209" i="93"/>
  <c r="AO79" i="93"/>
  <c r="AS207" i="93"/>
  <c r="AV79" i="93"/>
  <c r="AT207" i="93"/>
  <c r="AW89" i="93"/>
  <c r="AU106" i="93"/>
  <c r="AX89" i="93"/>
  <c r="AT105" i="93"/>
  <c r="AV106" i="93"/>
  <c r="AP209" i="93"/>
  <c r="AX270" i="93"/>
  <c r="AW210" i="93"/>
  <c r="AT81" i="93"/>
  <c r="AS81" i="93"/>
  <c r="AV208" i="93"/>
  <c r="AV81" i="93"/>
  <c r="AT210" i="93"/>
  <c r="AP217" i="93"/>
  <c r="AT218" i="93"/>
  <c r="AS210" i="93"/>
  <c r="AK218" i="93"/>
  <c r="AO105" i="93"/>
  <c r="AK106" i="93"/>
  <c r="AU210" i="93"/>
  <c r="AK217" i="93"/>
  <c r="AU218" i="93"/>
  <c r="AX81" i="93"/>
  <c r="AU81" i="93"/>
  <c r="AO106" i="93"/>
  <c r="AT106" i="93"/>
  <c r="AV210" i="93"/>
  <c r="AV218" i="93"/>
  <c r="AO270" i="93"/>
  <c r="AW270" i="93"/>
  <c r="AP106" i="93"/>
  <c r="AX106" i="93"/>
  <c r="AX209" i="93"/>
  <c r="AX217" i="93"/>
  <c r="AV80" i="93"/>
  <c r="AS79" i="93"/>
  <c r="AS105" i="93"/>
  <c r="AS218" i="93"/>
  <c r="AP89" i="93"/>
  <c r="AP270" i="93"/>
  <c r="AW79" i="93"/>
  <c r="AW105" i="93"/>
  <c r="AW218" i="93"/>
  <c r="AK270" i="93"/>
  <c r="AX79" i="93"/>
  <c r="AX105" i="93"/>
  <c r="AX218" i="93"/>
  <c r="AO207" i="93"/>
  <c r="AS106" i="93"/>
  <c r="AS209" i="93"/>
  <c r="AS217" i="93"/>
  <c r="AS270" i="93"/>
  <c r="AW80" i="93"/>
  <c r="AW106" i="93"/>
  <c r="AW207" i="93"/>
  <c r="AW209" i="93"/>
  <c r="AW217" i="93"/>
  <c r="AS80" i="93"/>
  <c r="AT80" i="93"/>
  <c r="AU80" i="93"/>
  <c r="AO89" i="93"/>
  <c r="AP207" i="93"/>
  <c r="AP81" i="93"/>
  <c r="AK81" i="93"/>
  <c r="AO81" i="93"/>
  <c r="AO208" i="93"/>
  <c r="AO80" i="93"/>
  <c r="AP80" i="93"/>
  <c r="AK80" i="93"/>
  <c r="AK89" i="93"/>
  <c r="AP208" i="93"/>
  <c r="AO210" i="93"/>
  <c r="AK208" i="93"/>
  <c r="AK207" i="93"/>
  <c r="AK210" i="93"/>
  <c r="AQ218" i="93" l="1"/>
  <c r="AR218" i="93" s="1"/>
  <c r="AQ106" i="93"/>
  <c r="AR106" i="93" s="1"/>
  <c r="AQ80" i="93"/>
  <c r="AR80" i="93" s="1"/>
  <c r="AY218" i="93"/>
  <c r="AZ218" i="93" s="1"/>
  <c r="AY217" i="93"/>
  <c r="AZ217" i="93" s="1"/>
  <c r="AQ208" i="93"/>
  <c r="AR208" i="93" s="1"/>
  <c r="AY270" i="93"/>
  <c r="AZ270" i="93" s="1"/>
  <c r="AY89" i="93"/>
  <c r="AZ89" i="93" s="1"/>
  <c r="AQ89" i="93"/>
  <c r="AR89" i="93" s="1"/>
  <c r="AY209" i="93"/>
  <c r="AZ209" i="93" s="1"/>
  <c r="AQ217" i="93"/>
  <c r="AR217" i="93" s="1"/>
  <c r="AQ270" i="93"/>
  <c r="AR270" i="93" s="1"/>
  <c r="AY106" i="93"/>
  <c r="AZ106" i="93" s="1"/>
  <c r="AY207" i="93"/>
  <c r="AZ207" i="93" s="1"/>
  <c r="AQ105" i="93"/>
  <c r="AR105" i="93" s="1"/>
  <c r="AY105" i="93"/>
  <c r="AZ105" i="93" s="1"/>
  <c r="AY208" i="93"/>
  <c r="AZ208" i="93" s="1"/>
  <c r="AQ209" i="93"/>
  <c r="AR209" i="93" s="1"/>
  <c r="AQ207" i="93"/>
  <c r="AR207" i="93" s="1"/>
  <c r="AQ81" i="93"/>
  <c r="AR81" i="93" s="1"/>
  <c r="AY79" i="93"/>
  <c r="AZ79" i="93" s="1"/>
  <c r="AQ79" i="93"/>
  <c r="AR79" i="93" s="1"/>
  <c r="AY81" i="93"/>
  <c r="AZ81" i="93" s="1"/>
  <c r="AY80" i="93"/>
  <c r="AZ80" i="93" s="1"/>
  <c r="R205" i="93"/>
  <c r="Q205" i="93"/>
  <c r="P205" i="93"/>
  <c r="O205" i="93"/>
  <c r="R204" i="93"/>
  <c r="Q204" i="93"/>
  <c r="P204" i="93"/>
  <c r="O204" i="93"/>
  <c r="R206" i="93"/>
  <c r="Q206" i="93"/>
  <c r="P206" i="93"/>
  <c r="O206" i="93"/>
  <c r="AH205" i="93"/>
  <c r="AG205" i="93"/>
  <c r="AF205" i="93"/>
  <c r="Y205" i="93"/>
  <c r="AE205" i="93" s="1"/>
  <c r="AH204" i="93"/>
  <c r="AG204" i="93"/>
  <c r="AF204" i="93"/>
  <c r="Y204" i="93"/>
  <c r="AE204" i="93" s="1"/>
  <c r="AH206" i="93"/>
  <c r="AG206" i="93"/>
  <c r="AF206" i="93"/>
  <c r="Y206" i="93"/>
  <c r="AE206" i="93" s="1"/>
  <c r="AV205" i="93" l="1"/>
  <c r="AK204" i="93"/>
  <c r="AT204" i="93"/>
  <c r="AU204" i="93"/>
  <c r="AV204" i="93"/>
  <c r="AS206" i="93"/>
  <c r="AV206" i="93"/>
  <c r="AT206" i="93"/>
  <c r="AU206" i="93"/>
  <c r="AK205" i="93"/>
  <c r="AU205" i="93"/>
  <c r="AT205" i="93"/>
  <c r="AS204" i="93"/>
  <c r="AS205" i="93"/>
  <c r="AK206" i="93"/>
  <c r="AH306" i="93" l="1"/>
  <c r="AV306" i="93" s="1"/>
  <c r="AG306" i="93"/>
  <c r="AU306" i="93" s="1"/>
  <c r="AF306" i="93"/>
  <c r="AT306" i="93" s="1"/>
  <c r="Y306" i="93"/>
  <c r="AE306" i="93" s="1"/>
  <c r="X306" i="93"/>
  <c r="AD306" i="93" s="1"/>
  <c r="AJ306" i="93" s="1"/>
  <c r="W306" i="93"/>
  <c r="AC306" i="93" s="1"/>
  <c r="AI306" i="93" s="1"/>
  <c r="V306" i="93"/>
  <c r="U306" i="93"/>
  <c r="T306" i="93"/>
  <c r="AH305" i="93"/>
  <c r="AV305" i="93" s="1"/>
  <c r="AG305" i="93"/>
  <c r="AU305" i="93" s="1"/>
  <c r="AF305" i="93"/>
  <c r="AT305" i="93" s="1"/>
  <c r="Y305" i="93"/>
  <c r="AE305" i="93" s="1"/>
  <c r="X305" i="93"/>
  <c r="AD305" i="93" s="1"/>
  <c r="AJ305" i="93" s="1"/>
  <c r="W305" i="93"/>
  <c r="AC305" i="93" s="1"/>
  <c r="AI305" i="93" s="1"/>
  <c r="V305" i="93"/>
  <c r="U305" i="93"/>
  <c r="T305" i="93"/>
  <c r="AH274" i="93"/>
  <c r="AV274" i="93" s="1"/>
  <c r="AG274" i="93"/>
  <c r="AU274" i="93" s="1"/>
  <c r="AF274" i="93"/>
  <c r="AT274" i="93" s="1"/>
  <c r="Y274" i="93"/>
  <c r="AE274" i="93" s="1"/>
  <c r="X274" i="93"/>
  <c r="AD274" i="93" s="1"/>
  <c r="AJ274" i="93" s="1"/>
  <c r="W274" i="93"/>
  <c r="AC274" i="93" s="1"/>
  <c r="AI274" i="93" s="1"/>
  <c r="V274" i="93"/>
  <c r="U274" i="93"/>
  <c r="T274" i="93"/>
  <c r="AH272" i="93"/>
  <c r="AV272" i="93" s="1"/>
  <c r="AG272" i="93"/>
  <c r="AU272" i="93" s="1"/>
  <c r="AF272" i="93"/>
  <c r="AT272" i="93" s="1"/>
  <c r="Y272" i="93"/>
  <c r="AE272" i="93" s="1"/>
  <c r="X272" i="93"/>
  <c r="AD272" i="93" s="1"/>
  <c r="AJ272" i="93" s="1"/>
  <c r="W272" i="93"/>
  <c r="AC272" i="93" s="1"/>
  <c r="AI272" i="93" s="1"/>
  <c r="V272" i="93"/>
  <c r="U272" i="93"/>
  <c r="T272" i="93"/>
  <c r="X205" i="93"/>
  <c r="AD205" i="93" s="1"/>
  <c r="AJ205" i="93" s="1"/>
  <c r="W205" i="93"/>
  <c r="AC205" i="93" s="1"/>
  <c r="AI205" i="93" s="1"/>
  <c r="V205" i="93"/>
  <c r="U205" i="93"/>
  <c r="T205" i="93"/>
  <c r="X204" i="93"/>
  <c r="AD204" i="93" s="1"/>
  <c r="AJ204" i="93" s="1"/>
  <c r="W204" i="93"/>
  <c r="AC204" i="93" s="1"/>
  <c r="AI204" i="93" s="1"/>
  <c r="V204" i="93"/>
  <c r="U204" i="93"/>
  <c r="T204" i="93"/>
  <c r="X206" i="93"/>
  <c r="AD206" i="93" s="1"/>
  <c r="AJ206" i="93" s="1"/>
  <c r="W206" i="93"/>
  <c r="AC206" i="93" s="1"/>
  <c r="AI206" i="93" s="1"/>
  <c r="V206" i="93"/>
  <c r="U206" i="93"/>
  <c r="T206" i="93"/>
  <c r="AH19" i="93"/>
  <c r="AG19" i="93"/>
  <c r="AF19" i="93"/>
  <c r="Y19" i="93"/>
  <c r="AE19" i="93" s="1"/>
  <c r="X19" i="93"/>
  <c r="AD19" i="93" s="1"/>
  <c r="AJ19" i="93" s="1"/>
  <c r="V19" i="93"/>
  <c r="U19" i="93"/>
  <c r="T19" i="93"/>
  <c r="AH18" i="93"/>
  <c r="AG18" i="93"/>
  <c r="AF18" i="93"/>
  <c r="Y18" i="93"/>
  <c r="AE18" i="93" s="1"/>
  <c r="X18" i="93"/>
  <c r="AD18" i="93" s="1"/>
  <c r="AJ18" i="93" s="1"/>
  <c r="V18" i="93"/>
  <c r="U18" i="93"/>
  <c r="T18" i="93"/>
  <c r="AH104" i="93"/>
  <c r="AG104" i="93"/>
  <c r="AF104" i="93"/>
  <c r="Y104" i="93"/>
  <c r="AE104" i="93" s="1"/>
  <c r="X104" i="93"/>
  <c r="AD104" i="93" s="1"/>
  <c r="AJ104" i="93" s="1"/>
  <c r="V104" i="93"/>
  <c r="U104" i="93"/>
  <c r="T104" i="93"/>
  <c r="AH320" i="93"/>
  <c r="AG320" i="93"/>
  <c r="AF320" i="93"/>
  <c r="Y320" i="93"/>
  <c r="AE320" i="93" s="1"/>
  <c r="X320" i="93"/>
  <c r="AD320" i="93" s="1"/>
  <c r="AJ320" i="93" s="1"/>
  <c r="V320" i="93"/>
  <c r="U320" i="93"/>
  <c r="T320" i="93"/>
  <c r="AH319" i="93"/>
  <c r="AG319" i="93"/>
  <c r="AF319" i="93"/>
  <c r="Y319" i="93"/>
  <c r="AE319" i="93" s="1"/>
  <c r="X319" i="93"/>
  <c r="AD319" i="93" s="1"/>
  <c r="AJ319" i="93" s="1"/>
  <c r="V319" i="93"/>
  <c r="U319" i="93"/>
  <c r="T319" i="93"/>
  <c r="AH345" i="93"/>
  <c r="AG345" i="93"/>
  <c r="AF345" i="93"/>
  <c r="Y345" i="93"/>
  <c r="AE345" i="93" s="1"/>
  <c r="X345" i="93"/>
  <c r="AD345" i="93" s="1"/>
  <c r="AJ345" i="93" s="1"/>
  <c r="AH343" i="93"/>
  <c r="AG343" i="93"/>
  <c r="AF343" i="93"/>
  <c r="Y343" i="93"/>
  <c r="AE343" i="93" s="1"/>
  <c r="X343" i="93"/>
  <c r="AD343" i="93" s="1"/>
  <c r="AJ343" i="93" s="1"/>
  <c r="AH341" i="93"/>
  <c r="AG341" i="93"/>
  <c r="AF341" i="93"/>
  <c r="Y341" i="93"/>
  <c r="AE341" i="93" s="1"/>
  <c r="X341" i="93"/>
  <c r="AD341" i="93" s="1"/>
  <c r="AJ341" i="93" s="1"/>
  <c r="AH340" i="93"/>
  <c r="AG340" i="93"/>
  <c r="AF340" i="93"/>
  <c r="Y340" i="93"/>
  <c r="AE340" i="93" s="1"/>
  <c r="X340" i="93"/>
  <c r="AD340" i="93" s="1"/>
  <c r="AJ340" i="93" s="1"/>
  <c r="W340" i="93"/>
  <c r="AC340" i="93" s="1"/>
  <c r="AI340" i="93" s="1"/>
  <c r="V340" i="93"/>
  <c r="U340" i="93"/>
  <c r="T340" i="93"/>
  <c r="AH336" i="93"/>
  <c r="AG336" i="93"/>
  <c r="AF336" i="93"/>
  <c r="Y336" i="93"/>
  <c r="AE336" i="93" s="1"/>
  <c r="X336" i="93"/>
  <c r="AD336" i="93" s="1"/>
  <c r="AJ336" i="93" s="1"/>
  <c r="W336" i="93"/>
  <c r="AC336" i="93" s="1"/>
  <c r="AI336" i="93" s="1"/>
  <c r="V336" i="93"/>
  <c r="U336" i="93"/>
  <c r="T336" i="93"/>
  <c r="AH337" i="93"/>
  <c r="AG337" i="93"/>
  <c r="AF337" i="93"/>
  <c r="Y337" i="93"/>
  <c r="AE337" i="93" s="1"/>
  <c r="X337" i="93"/>
  <c r="AD337" i="93" s="1"/>
  <c r="AJ337" i="93" s="1"/>
  <c r="W337" i="93"/>
  <c r="AC337" i="93" s="1"/>
  <c r="AI337" i="93" s="1"/>
  <c r="V337" i="93"/>
  <c r="U337" i="93"/>
  <c r="T337" i="93"/>
  <c r="AH339" i="93"/>
  <c r="AG339" i="93"/>
  <c r="AF339" i="93"/>
  <c r="Y339" i="93"/>
  <c r="AE339" i="93" s="1"/>
  <c r="X339" i="93"/>
  <c r="AD339" i="93" s="1"/>
  <c r="AJ339" i="93" s="1"/>
  <c r="W339" i="93"/>
  <c r="AC339" i="93" s="1"/>
  <c r="AI339" i="93" s="1"/>
  <c r="V339" i="93"/>
  <c r="U339" i="93"/>
  <c r="T339" i="93"/>
  <c r="AH338" i="93"/>
  <c r="AG338" i="93"/>
  <c r="AF338" i="93"/>
  <c r="Y338" i="93"/>
  <c r="AE338" i="93" s="1"/>
  <c r="X338" i="93"/>
  <c r="AD338" i="93" s="1"/>
  <c r="AJ338" i="93" s="1"/>
  <c r="W338" i="93"/>
  <c r="AC338" i="93" s="1"/>
  <c r="AI338" i="93" s="1"/>
  <c r="V338" i="93"/>
  <c r="U338" i="93"/>
  <c r="T338" i="93"/>
  <c r="AH335" i="93"/>
  <c r="AG335" i="93"/>
  <c r="AF335" i="93"/>
  <c r="Y335" i="93"/>
  <c r="AE335" i="93" s="1"/>
  <c r="X335" i="93"/>
  <c r="AD335" i="93" s="1"/>
  <c r="AJ335" i="93" s="1"/>
  <c r="V335" i="93"/>
  <c r="U335" i="93"/>
  <c r="T335" i="93"/>
  <c r="AH334" i="93"/>
  <c r="AG334" i="93"/>
  <c r="AF334" i="93"/>
  <c r="Y334" i="93"/>
  <c r="AE334" i="93" s="1"/>
  <c r="X334" i="93"/>
  <c r="AD334" i="93" s="1"/>
  <c r="AJ334" i="93" s="1"/>
  <c r="V334" i="93"/>
  <c r="U334" i="93"/>
  <c r="T334" i="93"/>
  <c r="AH333" i="93"/>
  <c r="AG333" i="93"/>
  <c r="AF333" i="93"/>
  <c r="Y333" i="93"/>
  <c r="AE333" i="93" s="1"/>
  <c r="X333" i="93"/>
  <c r="AD333" i="93" s="1"/>
  <c r="AJ333" i="93" s="1"/>
  <c r="V333" i="93"/>
  <c r="U333" i="93"/>
  <c r="T333" i="93"/>
  <c r="AH331" i="93"/>
  <c r="AG331" i="93"/>
  <c r="AF331" i="93"/>
  <c r="Y331" i="93"/>
  <c r="AE331" i="93" s="1"/>
  <c r="X331" i="93"/>
  <c r="AD331" i="93" s="1"/>
  <c r="AJ331" i="93" s="1"/>
  <c r="V331" i="93"/>
  <c r="U331" i="93"/>
  <c r="T331" i="93"/>
  <c r="AH330" i="93"/>
  <c r="AG330" i="93"/>
  <c r="AF330" i="93"/>
  <c r="Y330" i="93"/>
  <c r="AE330" i="93" s="1"/>
  <c r="X330" i="93"/>
  <c r="AD330" i="93" s="1"/>
  <c r="AJ330" i="93" s="1"/>
  <c r="V330" i="93"/>
  <c r="U330" i="93"/>
  <c r="T330" i="93"/>
  <c r="AH328" i="93"/>
  <c r="AG328" i="93"/>
  <c r="AF328" i="93"/>
  <c r="Y328" i="93"/>
  <c r="AE328" i="93" s="1"/>
  <c r="X328" i="93"/>
  <c r="AD328" i="93" s="1"/>
  <c r="AJ328" i="93" s="1"/>
  <c r="V328" i="93"/>
  <c r="U328" i="93"/>
  <c r="T328" i="93"/>
  <c r="AH332" i="93"/>
  <c r="AG332" i="93"/>
  <c r="AF332" i="93"/>
  <c r="Y332" i="93"/>
  <c r="AE332" i="93" s="1"/>
  <c r="X332" i="93"/>
  <c r="AD332" i="93" s="1"/>
  <c r="AJ332" i="93" s="1"/>
  <c r="V332" i="93"/>
  <c r="U332" i="93"/>
  <c r="T332" i="93"/>
  <c r="AH329" i="93"/>
  <c r="AG329" i="93"/>
  <c r="AF329" i="93"/>
  <c r="Y329" i="93"/>
  <c r="AE329" i="93" s="1"/>
  <c r="X329" i="93"/>
  <c r="AD329" i="93" s="1"/>
  <c r="AJ329" i="93" s="1"/>
  <c r="V329" i="93"/>
  <c r="U329" i="93"/>
  <c r="T329" i="93"/>
  <c r="AH327" i="93"/>
  <c r="AG327" i="93"/>
  <c r="AF327" i="93"/>
  <c r="Y327" i="93"/>
  <c r="AE327" i="93" s="1"/>
  <c r="X327" i="93"/>
  <c r="AD327" i="93" s="1"/>
  <c r="AJ327" i="93" s="1"/>
  <c r="V327" i="93"/>
  <c r="U327" i="93"/>
  <c r="T327" i="93"/>
  <c r="AH326" i="93"/>
  <c r="AG326" i="93"/>
  <c r="AF326" i="93"/>
  <c r="Y326" i="93"/>
  <c r="AE326" i="93" s="1"/>
  <c r="X326" i="93"/>
  <c r="AD326" i="93" s="1"/>
  <c r="AJ326" i="93" s="1"/>
  <c r="V326" i="93"/>
  <c r="U326" i="93"/>
  <c r="T326" i="93"/>
  <c r="AH325" i="93"/>
  <c r="AG325" i="93"/>
  <c r="AF325" i="93"/>
  <c r="Y325" i="93"/>
  <c r="AE325" i="93" s="1"/>
  <c r="X325" i="93"/>
  <c r="AD325" i="93" s="1"/>
  <c r="AJ325" i="93" s="1"/>
  <c r="V325" i="93"/>
  <c r="U325" i="93"/>
  <c r="T325" i="93"/>
  <c r="AH324" i="93"/>
  <c r="AG324" i="93"/>
  <c r="AF324" i="93"/>
  <c r="Y324" i="93"/>
  <c r="AE324" i="93" s="1"/>
  <c r="X324" i="93"/>
  <c r="AD324" i="93" s="1"/>
  <c r="AJ324" i="93" s="1"/>
  <c r="V324" i="93"/>
  <c r="U324" i="93"/>
  <c r="T324" i="93"/>
  <c r="AH95" i="93"/>
  <c r="AG95" i="93"/>
  <c r="AF95" i="93"/>
  <c r="Y95" i="93"/>
  <c r="AE95" i="93" s="1"/>
  <c r="X95" i="93"/>
  <c r="AD95" i="93" s="1"/>
  <c r="AJ95" i="93" s="1"/>
  <c r="V95" i="93"/>
  <c r="U95" i="93"/>
  <c r="T95" i="93"/>
  <c r="AH94" i="93"/>
  <c r="AG94" i="93"/>
  <c r="AF94" i="93"/>
  <c r="Y94" i="93"/>
  <c r="AE94" i="93" s="1"/>
  <c r="X94" i="93"/>
  <c r="AD94" i="93" s="1"/>
  <c r="AJ94" i="93" s="1"/>
  <c r="V94" i="93"/>
  <c r="U94" i="93"/>
  <c r="T94" i="93"/>
  <c r="AH90" i="93"/>
  <c r="AG90" i="93"/>
  <c r="AF90" i="93"/>
  <c r="Y90" i="93"/>
  <c r="AE90" i="93" s="1"/>
  <c r="X90" i="93"/>
  <c r="AD90" i="93" s="1"/>
  <c r="AJ90" i="93" s="1"/>
  <c r="V90" i="93"/>
  <c r="U90" i="93"/>
  <c r="T90" i="93"/>
  <c r="AH323" i="93"/>
  <c r="AG323" i="93"/>
  <c r="AF323" i="93"/>
  <c r="Y323" i="93"/>
  <c r="AE323" i="93" s="1"/>
  <c r="X323" i="93"/>
  <c r="AD323" i="93" s="1"/>
  <c r="AJ323" i="93" s="1"/>
  <c r="V323" i="93"/>
  <c r="U323" i="93"/>
  <c r="T323" i="93"/>
  <c r="AH322" i="93"/>
  <c r="AG322" i="93"/>
  <c r="AF322" i="93"/>
  <c r="Y322" i="93"/>
  <c r="AE322" i="93" s="1"/>
  <c r="X322" i="93"/>
  <c r="AD322" i="93" s="1"/>
  <c r="AJ322" i="93" s="1"/>
  <c r="V322" i="93"/>
  <c r="U322" i="93"/>
  <c r="T322" i="93"/>
  <c r="AH321" i="93"/>
  <c r="AG321" i="93"/>
  <c r="AF321" i="93"/>
  <c r="Y321" i="93"/>
  <c r="AE321" i="93" s="1"/>
  <c r="X321" i="93"/>
  <c r="AD321" i="93" s="1"/>
  <c r="AJ321" i="93" s="1"/>
  <c r="V321" i="93"/>
  <c r="U321" i="93"/>
  <c r="T321" i="93"/>
  <c r="AH318" i="93"/>
  <c r="AG318" i="93"/>
  <c r="AF318" i="93"/>
  <c r="Y318" i="93"/>
  <c r="AE318" i="93" s="1"/>
  <c r="X318" i="93"/>
  <c r="AD318" i="93" s="1"/>
  <c r="AJ318" i="93" s="1"/>
  <c r="V318" i="93"/>
  <c r="U318" i="93"/>
  <c r="T318" i="93"/>
  <c r="AH315" i="93"/>
  <c r="AG315" i="93"/>
  <c r="AF315" i="93"/>
  <c r="Y315" i="93"/>
  <c r="AE315" i="93" s="1"/>
  <c r="X315" i="93"/>
  <c r="AD315" i="93" s="1"/>
  <c r="AJ315" i="93" s="1"/>
  <c r="V315" i="93"/>
  <c r="U315" i="93"/>
  <c r="T315" i="93"/>
  <c r="AH314" i="93"/>
  <c r="AG314" i="93"/>
  <c r="AF314" i="93"/>
  <c r="Y314" i="93"/>
  <c r="AE314" i="93" s="1"/>
  <c r="X314" i="93"/>
  <c r="AD314" i="93" s="1"/>
  <c r="AJ314" i="93" s="1"/>
  <c r="V314" i="93"/>
  <c r="U314" i="93"/>
  <c r="T314" i="93"/>
  <c r="AH316" i="93"/>
  <c r="AG316" i="93"/>
  <c r="AF316" i="93"/>
  <c r="Y316" i="93"/>
  <c r="AE316" i="93" s="1"/>
  <c r="X316" i="93"/>
  <c r="AD316" i="93" s="1"/>
  <c r="AJ316" i="93" s="1"/>
  <c r="V316" i="93"/>
  <c r="U316" i="93"/>
  <c r="T316" i="93"/>
  <c r="AH317" i="93"/>
  <c r="AG317" i="93"/>
  <c r="AF317" i="93"/>
  <c r="Y317" i="93"/>
  <c r="AE317" i="93" s="1"/>
  <c r="X317" i="93"/>
  <c r="AD317" i="93" s="1"/>
  <c r="AJ317" i="93" s="1"/>
  <c r="V317" i="93"/>
  <c r="U317" i="93"/>
  <c r="T317" i="93"/>
  <c r="AH313" i="93"/>
  <c r="AG313" i="93"/>
  <c r="AF313" i="93"/>
  <c r="Y313" i="93"/>
  <c r="AE313" i="93" s="1"/>
  <c r="X313" i="93"/>
  <c r="AD313" i="93" s="1"/>
  <c r="AJ313" i="93" s="1"/>
  <c r="V313" i="93"/>
  <c r="U313" i="93"/>
  <c r="T313" i="93"/>
  <c r="AH312" i="93"/>
  <c r="AG312" i="93"/>
  <c r="AF312" i="93"/>
  <c r="Y312" i="93"/>
  <c r="AE312" i="93" s="1"/>
  <c r="X312" i="93"/>
  <c r="AD312" i="93" s="1"/>
  <c r="AJ312" i="93" s="1"/>
  <c r="V312" i="93"/>
  <c r="U312" i="93"/>
  <c r="T312" i="93"/>
  <c r="AH311" i="93"/>
  <c r="AG311" i="93"/>
  <c r="AF311" i="93"/>
  <c r="Y311" i="93"/>
  <c r="AE311" i="93" s="1"/>
  <c r="X311" i="93"/>
  <c r="AD311" i="93" s="1"/>
  <c r="AJ311" i="93" s="1"/>
  <c r="V311" i="93"/>
  <c r="U311" i="93"/>
  <c r="T311" i="93"/>
  <c r="AH310" i="93"/>
  <c r="AG310" i="93"/>
  <c r="AF310" i="93"/>
  <c r="Y310" i="93"/>
  <c r="AE310" i="93" s="1"/>
  <c r="X310" i="93"/>
  <c r="AD310" i="93" s="1"/>
  <c r="AJ310" i="93" s="1"/>
  <c r="V310" i="93"/>
  <c r="U310" i="93"/>
  <c r="T310" i="93"/>
  <c r="AH307" i="93"/>
  <c r="AG307" i="93"/>
  <c r="AF307" i="93"/>
  <c r="Y307" i="93"/>
  <c r="AE307" i="93" s="1"/>
  <c r="X307" i="93"/>
  <c r="AD307" i="93" s="1"/>
  <c r="AJ307" i="93" s="1"/>
  <c r="V307" i="93"/>
  <c r="U307" i="93"/>
  <c r="T307" i="93"/>
  <c r="AH309" i="93"/>
  <c r="AG309" i="93"/>
  <c r="AF309" i="93"/>
  <c r="Y309" i="93"/>
  <c r="AE309" i="93" s="1"/>
  <c r="X309" i="93"/>
  <c r="AD309" i="93" s="1"/>
  <c r="AJ309" i="93" s="1"/>
  <c r="V309" i="93"/>
  <c r="U309" i="93"/>
  <c r="T309" i="93"/>
  <c r="AH308" i="93"/>
  <c r="AG308" i="93"/>
  <c r="AF308" i="93"/>
  <c r="Y308" i="93"/>
  <c r="AE308" i="93" s="1"/>
  <c r="X308" i="93"/>
  <c r="AD308" i="93" s="1"/>
  <c r="AJ308" i="93" s="1"/>
  <c r="V308" i="93"/>
  <c r="U308" i="93"/>
  <c r="T308" i="93"/>
  <c r="AH304" i="93"/>
  <c r="AG304" i="93"/>
  <c r="AF304" i="93"/>
  <c r="Y304" i="93"/>
  <c r="AE304" i="93" s="1"/>
  <c r="W304" i="93"/>
  <c r="AC304" i="93" s="1"/>
  <c r="AI304" i="93" s="1"/>
  <c r="V304" i="93"/>
  <c r="U304" i="93"/>
  <c r="T304" i="93"/>
  <c r="AH303" i="93"/>
  <c r="AG303" i="93"/>
  <c r="AF303" i="93"/>
  <c r="Y303" i="93"/>
  <c r="AE303" i="93" s="1"/>
  <c r="W303" i="93"/>
  <c r="AC303" i="93" s="1"/>
  <c r="AI303" i="93" s="1"/>
  <c r="V303" i="93"/>
  <c r="U303" i="93"/>
  <c r="T303" i="93"/>
  <c r="AH302" i="93"/>
  <c r="AG302" i="93"/>
  <c r="AF302" i="93"/>
  <c r="Y302" i="93"/>
  <c r="AE302" i="93" s="1"/>
  <c r="W302" i="93"/>
  <c r="AC302" i="93" s="1"/>
  <c r="AI302" i="93" s="1"/>
  <c r="V302" i="93"/>
  <c r="U302" i="93"/>
  <c r="T302" i="93"/>
  <c r="AH296" i="93"/>
  <c r="AG296" i="93"/>
  <c r="AF296" i="93"/>
  <c r="Y296" i="93"/>
  <c r="AE296" i="93" s="1"/>
  <c r="X296" i="93"/>
  <c r="AD296" i="93" s="1"/>
  <c r="AJ296" i="93" s="1"/>
  <c r="V296" i="93"/>
  <c r="U296" i="93"/>
  <c r="T296" i="93"/>
  <c r="AH297" i="93"/>
  <c r="AG297" i="93"/>
  <c r="AF297" i="93"/>
  <c r="Y297" i="93"/>
  <c r="AE297" i="93" s="1"/>
  <c r="X297" i="93"/>
  <c r="AD297" i="93" s="1"/>
  <c r="AJ297" i="93" s="1"/>
  <c r="V297" i="93"/>
  <c r="U297" i="93"/>
  <c r="T297" i="93"/>
  <c r="AH295" i="93"/>
  <c r="AG295" i="93"/>
  <c r="AF295" i="93"/>
  <c r="Y295" i="93"/>
  <c r="AE295" i="93" s="1"/>
  <c r="X295" i="93"/>
  <c r="AD295" i="93" s="1"/>
  <c r="AJ295" i="93" s="1"/>
  <c r="V295" i="93"/>
  <c r="U295" i="93"/>
  <c r="T295" i="93"/>
  <c r="AH299" i="93"/>
  <c r="AG299" i="93"/>
  <c r="AF299" i="93"/>
  <c r="Y299" i="93"/>
  <c r="AE299" i="93" s="1"/>
  <c r="X299" i="93"/>
  <c r="AD299" i="93" s="1"/>
  <c r="AJ299" i="93" s="1"/>
  <c r="V299" i="93"/>
  <c r="U299" i="93"/>
  <c r="T299" i="93"/>
  <c r="AH298" i="93"/>
  <c r="AG298" i="93"/>
  <c r="AF298" i="93"/>
  <c r="Y298" i="93"/>
  <c r="AE298" i="93" s="1"/>
  <c r="X298" i="93"/>
  <c r="AD298" i="93" s="1"/>
  <c r="AJ298" i="93" s="1"/>
  <c r="V298" i="93"/>
  <c r="U298" i="93"/>
  <c r="T298" i="93"/>
  <c r="AH292" i="93"/>
  <c r="AG292" i="93"/>
  <c r="AF292" i="93"/>
  <c r="Y292" i="93"/>
  <c r="AE292" i="93" s="1"/>
  <c r="X292" i="93"/>
  <c r="AD292" i="93" s="1"/>
  <c r="AJ292" i="93" s="1"/>
  <c r="V292" i="93"/>
  <c r="U292" i="93"/>
  <c r="T292" i="93"/>
  <c r="AH294" i="93"/>
  <c r="AG294" i="93"/>
  <c r="AF294" i="93"/>
  <c r="Y294" i="93"/>
  <c r="AE294" i="93" s="1"/>
  <c r="X294" i="93"/>
  <c r="AD294" i="93" s="1"/>
  <c r="AJ294" i="93" s="1"/>
  <c r="V294" i="93"/>
  <c r="U294" i="93"/>
  <c r="T294" i="93"/>
  <c r="AH293" i="93"/>
  <c r="AG293" i="93"/>
  <c r="AF293" i="93"/>
  <c r="Y293" i="93"/>
  <c r="AE293" i="93" s="1"/>
  <c r="X293" i="93"/>
  <c r="AD293" i="93" s="1"/>
  <c r="AJ293" i="93" s="1"/>
  <c r="V293" i="93"/>
  <c r="U293" i="93"/>
  <c r="T293" i="93"/>
  <c r="AH291" i="93"/>
  <c r="AG291" i="93"/>
  <c r="AF291" i="93"/>
  <c r="Y291" i="93"/>
  <c r="AE291" i="93" s="1"/>
  <c r="X291" i="93"/>
  <c r="AD291" i="93" s="1"/>
  <c r="AJ291" i="93" s="1"/>
  <c r="V291" i="93"/>
  <c r="U291" i="93"/>
  <c r="T291" i="93"/>
  <c r="AH289" i="93"/>
  <c r="AG289" i="93"/>
  <c r="AF289" i="93"/>
  <c r="Y289" i="93"/>
  <c r="AE289" i="93" s="1"/>
  <c r="X289" i="93"/>
  <c r="AD289" i="93" s="1"/>
  <c r="AJ289" i="93" s="1"/>
  <c r="V289" i="93"/>
  <c r="U289" i="93"/>
  <c r="T289" i="93"/>
  <c r="AH288" i="93"/>
  <c r="AG288" i="93"/>
  <c r="AF288" i="93"/>
  <c r="Y288" i="93"/>
  <c r="AE288" i="93" s="1"/>
  <c r="X288" i="93"/>
  <c r="AD288" i="93" s="1"/>
  <c r="AJ288" i="93" s="1"/>
  <c r="V288" i="93"/>
  <c r="U288" i="93"/>
  <c r="T288" i="93"/>
  <c r="AH287" i="93"/>
  <c r="AG287" i="93"/>
  <c r="AF287" i="93"/>
  <c r="Y287" i="93"/>
  <c r="AE287" i="93" s="1"/>
  <c r="X287" i="93"/>
  <c r="AD287" i="93" s="1"/>
  <c r="AJ287" i="93" s="1"/>
  <c r="V287" i="93"/>
  <c r="U287" i="93"/>
  <c r="T287" i="93"/>
  <c r="AH290" i="93"/>
  <c r="AG290" i="93"/>
  <c r="AF290" i="93"/>
  <c r="Y290" i="93"/>
  <c r="AE290" i="93" s="1"/>
  <c r="X290" i="93"/>
  <c r="AD290" i="93" s="1"/>
  <c r="AJ290" i="93" s="1"/>
  <c r="V290" i="93"/>
  <c r="U290" i="93"/>
  <c r="T290" i="93"/>
  <c r="AH286" i="93"/>
  <c r="AG286" i="93"/>
  <c r="AF286" i="93"/>
  <c r="Y286" i="93"/>
  <c r="AE286" i="93" s="1"/>
  <c r="X286" i="93"/>
  <c r="AD286" i="93" s="1"/>
  <c r="AJ286" i="93" s="1"/>
  <c r="V286" i="93"/>
  <c r="U286" i="93"/>
  <c r="T286" i="93"/>
  <c r="AH285" i="93"/>
  <c r="AG285" i="93"/>
  <c r="AF285" i="93"/>
  <c r="Y285" i="93"/>
  <c r="AE285" i="93" s="1"/>
  <c r="X285" i="93"/>
  <c r="AD285" i="93" s="1"/>
  <c r="AJ285" i="93" s="1"/>
  <c r="V285" i="93"/>
  <c r="U285" i="93"/>
  <c r="T285" i="93"/>
  <c r="AH284" i="93"/>
  <c r="AG284" i="93"/>
  <c r="AF284" i="93"/>
  <c r="Y284" i="93"/>
  <c r="AE284" i="93" s="1"/>
  <c r="X284" i="93"/>
  <c r="AD284" i="93" s="1"/>
  <c r="AJ284" i="93" s="1"/>
  <c r="V284" i="93"/>
  <c r="U284" i="93"/>
  <c r="T284" i="93"/>
  <c r="AH283" i="93"/>
  <c r="AG283" i="93"/>
  <c r="AF283" i="93"/>
  <c r="Y283" i="93"/>
  <c r="AE283" i="93" s="1"/>
  <c r="X283" i="93"/>
  <c r="AD283" i="93" s="1"/>
  <c r="AJ283" i="93" s="1"/>
  <c r="V283" i="93"/>
  <c r="U283" i="93"/>
  <c r="T283" i="93"/>
  <c r="AH282" i="93"/>
  <c r="AG282" i="93"/>
  <c r="AF282" i="93"/>
  <c r="Y282" i="93"/>
  <c r="AE282" i="93" s="1"/>
  <c r="X282" i="93"/>
  <c r="AD282" i="93" s="1"/>
  <c r="AJ282" i="93" s="1"/>
  <c r="V282" i="93"/>
  <c r="U282" i="93"/>
  <c r="T282" i="93"/>
  <c r="AH281" i="93"/>
  <c r="AG281" i="93"/>
  <c r="AF281" i="93"/>
  <c r="Y281" i="93"/>
  <c r="AE281" i="93" s="1"/>
  <c r="X281" i="93"/>
  <c r="AD281" i="93" s="1"/>
  <c r="AJ281" i="93" s="1"/>
  <c r="V281" i="93"/>
  <c r="U281" i="93"/>
  <c r="T281" i="93"/>
  <c r="AH280" i="93"/>
  <c r="AG280" i="93"/>
  <c r="AF280" i="93"/>
  <c r="Y280" i="93"/>
  <c r="AE280" i="93" s="1"/>
  <c r="X280" i="93"/>
  <c r="AD280" i="93" s="1"/>
  <c r="AJ280" i="93" s="1"/>
  <c r="W280" i="93"/>
  <c r="AC280" i="93" s="1"/>
  <c r="AI280" i="93" s="1"/>
  <c r="V280" i="93"/>
  <c r="U280" i="93"/>
  <c r="T280" i="93"/>
  <c r="AH275" i="93"/>
  <c r="AG275" i="93"/>
  <c r="AF275" i="93"/>
  <c r="Y275" i="93"/>
  <c r="AE275" i="93" s="1"/>
  <c r="X275" i="93"/>
  <c r="AD275" i="93" s="1"/>
  <c r="AJ275" i="93" s="1"/>
  <c r="V275" i="93"/>
  <c r="U275" i="93"/>
  <c r="T275" i="93"/>
  <c r="AH276" i="93"/>
  <c r="AG276" i="93"/>
  <c r="AF276" i="93"/>
  <c r="Y276" i="93"/>
  <c r="AE276" i="93" s="1"/>
  <c r="X276" i="93"/>
  <c r="AD276" i="93" s="1"/>
  <c r="AJ276" i="93" s="1"/>
  <c r="V276" i="93"/>
  <c r="U276" i="93"/>
  <c r="T276" i="93"/>
  <c r="AH279" i="93"/>
  <c r="AG279" i="93"/>
  <c r="AF279" i="93"/>
  <c r="Y279" i="93"/>
  <c r="AE279" i="93" s="1"/>
  <c r="X279" i="93"/>
  <c r="AD279" i="93" s="1"/>
  <c r="AJ279" i="93" s="1"/>
  <c r="V279" i="93"/>
  <c r="U279" i="93"/>
  <c r="T279" i="93"/>
  <c r="AH278" i="93"/>
  <c r="AG278" i="93"/>
  <c r="AF278" i="93"/>
  <c r="Y278" i="93"/>
  <c r="AE278" i="93" s="1"/>
  <c r="X278" i="93"/>
  <c r="AD278" i="93" s="1"/>
  <c r="AJ278" i="93" s="1"/>
  <c r="V278" i="93"/>
  <c r="U278" i="93"/>
  <c r="T278" i="93"/>
  <c r="AH277" i="93"/>
  <c r="AG277" i="93"/>
  <c r="AF277" i="93"/>
  <c r="Y277" i="93"/>
  <c r="AE277" i="93" s="1"/>
  <c r="X277" i="93"/>
  <c r="AD277" i="93" s="1"/>
  <c r="AJ277" i="93" s="1"/>
  <c r="V277" i="93"/>
  <c r="U277" i="93"/>
  <c r="T277" i="93"/>
  <c r="AH273" i="93"/>
  <c r="AG273" i="93"/>
  <c r="AF273" i="93"/>
  <c r="Y273" i="93"/>
  <c r="AE273" i="93" s="1"/>
  <c r="X273" i="93"/>
  <c r="AD273" i="93" s="1"/>
  <c r="AJ273" i="93" s="1"/>
  <c r="V273" i="93"/>
  <c r="U273" i="93"/>
  <c r="T273" i="93"/>
  <c r="AH271" i="93"/>
  <c r="AG271" i="93"/>
  <c r="AF271" i="93"/>
  <c r="Y271" i="93"/>
  <c r="AE271" i="93" s="1"/>
  <c r="X271" i="93"/>
  <c r="AD271" i="93" s="1"/>
  <c r="AJ271" i="93" s="1"/>
  <c r="V271" i="93"/>
  <c r="U271" i="93"/>
  <c r="T271" i="93"/>
  <c r="AH266" i="93"/>
  <c r="AG266" i="93"/>
  <c r="AF266" i="93"/>
  <c r="Y266" i="93"/>
  <c r="AE266" i="93" s="1"/>
  <c r="X266" i="93"/>
  <c r="AD266" i="93" s="1"/>
  <c r="AJ266" i="93" s="1"/>
  <c r="V266" i="93"/>
  <c r="U266" i="93"/>
  <c r="T266" i="93"/>
  <c r="AH268" i="93"/>
  <c r="AG268" i="93"/>
  <c r="AF268" i="93"/>
  <c r="Y268" i="93"/>
  <c r="AE268" i="93" s="1"/>
  <c r="X268" i="93"/>
  <c r="AD268" i="93" s="1"/>
  <c r="AJ268" i="93" s="1"/>
  <c r="V268" i="93"/>
  <c r="U268" i="93"/>
  <c r="T268" i="93"/>
  <c r="AH269" i="93"/>
  <c r="AG269" i="93"/>
  <c r="AF269" i="93"/>
  <c r="Y269" i="93"/>
  <c r="AE269" i="93" s="1"/>
  <c r="X269" i="93"/>
  <c r="AD269" i="93" s="1"/>
  <c r="AJ269" i="93" s="1"/>
  <c r="V269" i="93"/>
  <c r="U269" i="93"/>
  <c r="T269" i="93"/>
  <c r="AH267" i="93"/>
  <c r="AG267" i="93"/>
  <c r="AF267" i="93"/>
  <c r="Y267" i="93"/>
  <c r="AE267" i="93" s="1"/>
  <c r="X267" i="93"/>
  <c r="AD267" i="93" s="1"/>
  <c r="AJ267" i="93" s="1"/>
  <c r="V267" i="93"/>
  <c r="U267" i="93"/>
  <c r="T267" i="93"/>
  <c r="AH263" i="93"/>
  <c r="AG263" i="93"/>
  <c r="AF263" i="93"/>
  <c r="Y263" i="93"/>
  <c r="AE263" i="93" s="1"/>
  <c r="X263" i="93"/>
  <c r="AD263" i="93" s="1"/>
  <c r="AJ263" i="93" s="1"/>
  <c r="V263" i="93"/>
  <c r="U263" i="93"/>
  <c r="T263" i="93"/>
  <c r="AH262" i="93"/>
  <c r="AG262" i="93"/>
  <c r="AF262" i="93"/>
  <c r="Y262" i="93"/>
  <c r="AE262" i="93" s="1"/>
  <c r="X262" i="93"/>
  <c r="AD262" i="93" s="1"/>
  <c r="AJ262" i="93" s="1"/>
  <c r="V262" i="93"/>
  <c r="U262" i="93"/>
  <c r="T262" i="93"/>
  <c r="AH265" i="93"/>
  <c r="AG265" i="93"/>
  <c r="AF265" i="93"/>
  <c r="Y265" i="93"/>
  <c r="AE265" i="93" s="1"/>
  <c r="X265" i="93"/>
  <c r="AD265" i="93" s="1"/>
  <c r="AJ265" i="93" s="1"/>
  <c r="V265" i="93"/>
  <c r="U265" i="93"/>
  <c r="T265" i="93"/>
  <c r="AH264" i="93"/>
  <c r="AG264" i="93"/>
  <c r="AF264" i="93"/>
  <c r="Y264" i="93"/>
  <c r="AE264" i="93" s="1"/>
  <c r="X264" i="93"/>
  <c r="AD264" i="93" s="1"/>
  <c r="AJ264" i="93" s="1"/>
  <c r="V264" i="93"/>
  <c r="U264" i="93"/>
  <c r="T264" i="93"/>
  <c r="AH261" i="93"/>
  <c r="AG261" i="93"/>
  <c r="AF261" i="93"/>
  <c r="Y261" i="93"/>
  <c r="AE261" i="93" s="1"/>
  <c r="X261" i="93"/>
  <c r="AD261" i="93" s="1"/>
  <c r="AJ261" i="93" s="1"/>
  <c r="V261" i="93"/>
  <c r="U261" i="93"/>
  <c r="T261" i="93"/>
  <c r="AH259" i="93"/>
  <c r="AG259" i="93"/>
  <c r="AF259" i="93"/>
  <c r="Y259" i="93"/>
  <c r="AE259" i="93" s="1"/>
  <c r="X259" i="93"/>
  <c r="AD259" i="93" s="1"/>
  <c r="AJ259" i="93" s="1"/>
  <c r="V259" i="93"/>
  <c r="U259" i="93"/>
  <c r="T259" i="93"/>
  <c r="AH260" i="93"/>
  <c r="AG260" i="93"/>
  <c r="AF260" i="93"/>
  <c r="Y260" i="93"/>
  <c r="AE260" i="93" s="1"/>
  <c r="X260" i="93"/>
  <c r="AD260" i="93" s="1"/>
  <c r="AJ260" i="93" s="1"/>
  <c r="V260" i="93"/>
  <c r="U260" i="93"/>
  <c r="T260" i="93"/>
  <c r="AH256" i="93"/>
  <c r="AG256" i="93"/>
  <c r="AF256" i="93"/>
  <c r="Y256" i="93"/>
  <c r="AE256" i="93" s="1"/>
  <c r="X256" i="93"/>
  <c r="AD256" i="93" s="1"/>
  <c r="AJ256" i="93" s="1"/>
  <c r="V256" i="93"/>
  <c r="U256" i="93"/>
  <c r="T256" i="93"/>
  <c r="AH258" i="93"/>
  <c r="AG258" i="93"/>
  <c r="AF258" i="93"/>
  <c r="Y258" i="93"/>
  <c r="AE258" i="93" s="1"/>
  <c r="X258" i="93"/>
  <c r="AD258" i="93" s="1"/>
  <c r="AJ258" i="93" s="1"/>
  <c r="V258" i="93"/>
  <c r="U258" i="93"/>
  <c r="T258" i="93"/>
  <c r="AH257" i="93"/>
  <c r="AG257" i="93"/>
  <c r="AF257" i="93"/>
  <c r="Y257" i="93"/>
  <c r="AE257" i="93" s="1"/>
  <c r="X257" i="93"/>
  <c r="AD257" i="93" s="1"/>
  <c r="AJ257" i="93" s="1"/>
  <c r="V257" i="93"/>
  <c r="U257" i="93"/>
  <c r="T257" i="93"/>
  <c r="AH254" i="93"/>
  <c r="AG254" i="93"/>
  <c r="AF254" i="93"/>
  <c r="Y254" i="93"/>
  <c r="AE254" i="93" s="1"/>
  <c r="X254" i="93"/>
  <c r="AD254" i="93" s="1"/>
  <c r="AJ254" i="93" s="1"/>
  <c r="V254" i="93"/>
  <c r="U254" i="93"/>
  <c r="T254" i="93"/>
  <c r="AH253" i="93"/>
  <c r="AG253" i="93"/>
  <c r="AF253" i="93"/>
  <c r="Y253" i="93"/>
  <c r="AE253" i="93" s="1"/>
  <c r="X253" i="93"/>
  <c r="AD253" i="93" s="1"/>
  <c r="AJ253" i="93" s="1"/>
  <c r="V253" i="93"/>
  <c r="U253" i="93"/>
  <c r="T253" i="93"/>
  <c r="AH255" i="93"/>
  <c r="AG255" i="93"/>
  <c r="AF255" i="93"/>
  <c r="Y255" i="93"/>
  <c r="AE255" i="93" s="1"/>
  <c r="X255" i="93"/>
  <c r="AD255" i="93" s="1"/>
  <c r="AJ255" i="93" s="1"/>
  <c r="V255" i="93"/>
  <c r="U255" i="93"/>
  <c r="T255" i="93"/>
  <c r="AH252" i="93"/>
  <c r="AG252" i="93"/>
  <c r="AF252" i="93"/>
  <c r="Y252" i="93"/>
  <c r="AE252" i="93" s="1"/>
  <c r="X252" i="93"/>
  <c r="AD252" i="93" s="1"/>
  <c r="AJ252" i="93" s="1"/>
  <c r="V252" i="93"/>
  <c r="U252" i="93"/>
  <c r="T252" i="93"/>
  <c r="AH251" i="93"/>
  <c r="AG251" i="93"/>
  <c r="AF251" i="93"/>
  <c r="Y251" i="93"/>
  <c r="AE251" i="93" s="1"/>
  <c r="X251" i="93"/>
  <c r="AD251" i="93" s="1"/>
  <c r="AJ251" i="93" s="1"/>
  <c r="V251" i="93"/>
  <c r="U251" i="93"/>
  <c r="T251" i="93"/>
  <c r="AH249" i="93"/>
  <c r="AG249" i="93"/>
  <c r="AF249" i="93"/>
  <c r="Y249" i="93"/>
  <c r="AE249" i="93" s="1"/>
  <c r="W249" i="93"/>
  <c r="AC249" i="93" s="1"/>
  <c r="AI249" i="93" s="1"/>
  <c r="V249" i="93"/>
  <c r="U249" i="93"/>
  <c r="T249" i="93"/>
  <c r="AH248" i="93"/>
  <c r="AG248" i="93"/>
  <c r="AF248" i="93"/>
  <c r="Y248" i="93"/>
  <c r="AE248" i="93" s="1"/>
  <c r="W248" i="93"/>
  <c r="AC248" i="93" s="1"/>
  <c r="AI248" i="93" s="1"/>
  <c r="V248" i="93"/>
  <c r="U248" i="93"/>
  <c r="T248" i="93"/>
  <c r="AH247" i="93"/>
  <c r="AG247" i="93"/>
  <c r="AF247" i="93"/>
  <c r="Y247" i="93"/>
  <c r="AE247" i="93" s="1"/>
  <c r="W247" i="93"/>
  <c r="AC247" i="93" s="1"/>
  <c r="AI247" i="93" s="1"/>
  <c r="V247" i="93"/>
  <c r="U247" i="93"/>
  <c r="T247" i="93"/>
  <c r="AH246" i="93"/>
  <c r="AG246" i="93"/>
  <c r="AF246" i="93"/>
  <c r="Y246" i="93"/>
  <c r="AE246" i="93" s="1"/>
  <c r="X246" i="93"/>
  <c r="AD246" i="93" s="1"/>
  <c r="AJ246" i="93" s="1"/>
  <c r="V246" i="93"/>
  <c r="U246" i="93"/>
  <c r="T246" i="93"/>
  <c r="AH245" i="93"/>
  <c r="AG245" i="93"/>
  <c r="AF245" i="93"/>
  <c r="Y245" i="93"/>
  <c r="AE245" i="93" s="1"/>
  <c r="X245" i="93"/>
  <c r="AD245" i="93" s="1"/>
  <c r="AJ245" i="93" s="1"/>
  <c r="V245" i="93"/>
  <c r="U245" i="93"/>
  <c r="T245" i="93"/>
  <c r="AH244" i="93"/>
  <c r="AG244" i="93"/>
  <c r="AF244" i="93"/>
  <c r="Y244" i="93"/>
  <c r="AE244" i="93" s="1"/>
  <c r="X244" i="93"/>
  <c r="AD244" i="93" s="1"/>
  <c r="AJ244" i="93" s="1"/>
  <c r="V244" i="93"/>
  <c r="U244" i="93"/>
  <c r="T244" i="93"/>
  <c r="AH243" i="93"/>
  <c r="AG243" i="93"/>
  <c r="AF243" i="93"/>
  <c r="Y243" i="93"/>
  <c r="AE243" i="93" s="1"/>
  <c r="X243" i="93"/>
  <c r="AD243" i="93" s="1"/>
  <c r="AJ243" i="93" s="1"/>
  <c r="V243" i="93"/>
  <c r="U243" i="93"/>
  <c r="T243" i="93"/>
  <c r="AH242" i="93"/>
  <c r="AG242" i="93"/>
  <c r="AF242" i="93"/>
  <c r="Y242" i="93"/>
  <c r="AE242" i="93" s="1"/>
  <c r="X242" i="93"/>
  <c r="AD242" i="93" s="1"/>
  <c r="AJ242" i="93" s="1"/>
  <c r="V242" i="93"/>
  <c r="U242" i="93"/>
  <c r="T242" i="93"/>
  <c r="AH241" i="93"/>
  <c r="AG241" i="93"/>
  <c r="AF241" i="93"/>
  <c r="Y241" i="93"/>
  <c r="AE241" i="93" s="1"/>
  <c r="W241" i="93"/>
  <c r="AC241" i="93" s="1"/>
  <c r="AI241" i="93" s="1"/>
  <c r="V241" i="93"/>
  <c r="U241" i="93"/>
  <c r="T241" i="93"/>
  <c r="AH240" i="93"/>
  <c r="AG240" i="93"/>
  <c r="AF240" i="93"/>
  <c r="Y240" i="93"/>
  <c r="AE240" i="93" s="1"/>
  <c r="W240" i="93"/>
  <c r="AC240" i="93" s="1"/>
  <c r="AI240" i="93" s="1"/>
  <c r="V240" i="93"/>
  <c r="U240" i="93"/>
  <c r="T240" i="93"/>
  <c r="AH239" i="93"/>
  <c r="AG239" i="93"/>
  <c r="AF239" i="93"/>
  <c r="Y239" i="93"/>
  <c r="AE239" i="93" s="1"/>
  <c r="W239" i="93"/>
  <c r="AC239" i="93" s="1"/>
  <c r="AI239" i="93" s="1"/>
  <c r="V239" i="93"/>
  <c r="U239" i="93"/>
  <c r="T239" i="93"/>
  <c r="AH238" i="93"/>
  <c r="AG238" i="93"/>
  <c r="AF238" i="93"/>
  <c r="Y238" i="93"/>
  <c r="AE238" i="93" s="1"/>
  <c r="W238" i="93"/>
  <c r="AC238" i="93" s="1"/>
  <c r="AI238" i="93" s="1"/>
  <c r="V238" i="93"/>
  <c r="U238" i="93"/>
  <c r="T238" i="93"/>
  <c r="AH237" i="93"/>
  <c r="AG237" i="93"/>
  <c r="AF237" i="93"/>
  <c r="Y237" i="93"/>
  <c r="AE237" i="93" s="1"/>
  <c r="W237" i="93"/>
  <c r="AC237" i="93" s="1"/>
  <c r="AI237" i="93" s="1"/>
  <c r="V237" i="93"/>
  <c r="U237" i="93"/>
  <c r="T237" i="93"/>
  <c r="AH235" i="93"/>
  <c r="AG235" i="93"/>
  <c r="AF235" i="93"/>
  <c r="Y235" i="93"/>
  <c r="AE235" i="93" s="1"/>
  <c r="X235" i="93"/>
  <c r="AD235" i="93" s="1"/>
  <c r="AJ235" i="93" s="1"/>
  <c r="V235" i="93"/>
  <c r="U235" i="93"/>
  <c r="T235" i="93"/>
  <c r="AH232" i="93"/>
  <c r="AG232" i="93"/>
  <c r="AF232" i="93"/>
  <c r="Y232" i="93"/>
  <c r="AE232" i="93" s="1"/>
  <c r="X232" i="93"/>
  <c r="AD232" i="93" s="1"/>
  <c r="AJ232" i="93" s="1"/>
  <c r="V232" i="93"/>
  <c r="U232" i="93"/>
  <c r="T232" i="93"/>
  <c r="AH233" i="93"/>
  <c r="AG233" i="93"/>
  <c r="AF233" i="93"/>
  <c r="Y233" i="93"/>
  <c r="AE233" i="93" s="1"/>
  <c r="X233" i="93"/>
  <c r="AD233" i="93" s="1"/>
  <c r="AJ233" i="93" s="1"/>
  <c r="V233" i="93"/>
  <c r="U233" i="93"/>
  <c r="T233" i="93"/>
  <c r="AH234" i="93"/>
  <c r="AG234" i="93"/>
  <c r="AF234" i="93"/>
  <c r="Y234" i="93"/>
  <c r="AE234" i="93" s="1"/>
  <c r="X234" i="93"/>
  <c r="AD234" i="93" s="1"/>
  <c r="AJ234" i="93" s="1"/>
  <c r="V234" i="93"/>
  <c r="U234" i="93"/>
  <c r="T234" i="93"/>
  <c r="AH236" i="93"/>
  <c r="AG236" i="93"/>
  <c r="AF236" i="93"/>
  <c r="Y236" i="93"/>
  <c r="AE236" i="93" s="1"/>
  <c r="X236" i="93"/>
  <c r="AD236" i="93" s="1"/>
  <c r="AJ236" i="93" s="1"/>
  <c r="V236" i="93"/>
  <c r="U236" i="93"/>
  <c r="T236" i="93"/>
  <c r="AH231" i="93"/>
  <c r="AG231" i="93"/>
  <c r="AF231" i="93"/>
  <c r="Y231" i="93"/>
  <c r="AE231" i="93" s="1"/>
  <c r="W231" i="93"/>
  <c r="AC231" i="93" s="1"/>
  <c r="AI231" i="93" s="1"/>
  <c r="V231" i="93"/>
  <c r="U231" i="93"/>
  <c r="T231" i="93"/>
  <c r="AH230" i="93"/>
  <c r="AG230" i="93"/>
  <c r="AF230" i="93"/>
  <c r="Y230" i="93"/>
  <c r="AE230" i="93" s="1"/>
  <c r="W230" i="93"/>
  <c r="AC230" i="93" s="1"/>
  <c r="AI230" i="93" s="1"/>
  <c r="V230" i="93"/>
  <c r="U230" i="93"/>
  <c r="T230" i="93"/>
  <c r="AH229" i="93"/>
  <c r="AG229" i="93"/>
  <c r="AF229" i="93"/>
  <c r="Y229" i="93"/>
  <c r="AE229" i="93" s="1"/>
  <c r="W229" i="93"/>
  <c r="AC229" i="93" s="1"/>
  <c r="AI229" i="93" s="1"/>
  <c r="V229" i="93"/>
  <c r="U229" i="93"/>
  <c r="T229" i="93"/>
  <c r="AH228" i="93"/>
  <c r="AG228" i="93"/>
  <c r="AF228" i="93"/>
  <c r="Y228" i="93"/>
  <c r="AE228" i="93" s="1"/>
  <c r="W228" i="93"/>
  <c r="AC228" i="93" s="1"/>
  <c r="AI228" i="93" s="1"/>
  <c r="V228" i="93"/>
  <c r="U228" i="93"/>
  <c r="T228" i="93"/>
  <c r="AH227" i="93"/>
  <c r="AG227" i="93"/>
  <c r="AF227" i="93"/>
  <c r="Y227" i="93"/>
  <c r="AE227" i="93" s="1"/>
  <c r="W227" i="93"/>
  <c r="AC227" i="93" s="1"/>
  <c r="AI227" i="93" s="1"/>
  <c r="V227" i="93"/>
  <c r="U227" i="93"/>
  <c r="T227" i="93"/>
  <c r="AH226" i="93"/>
  <c r="AG226" i="93"/>
  <c r="AF226" i="93"/>
  <c r="Y226" i="93"/>
  <c r="AE226" i="93" s="1"/>
  <c r="W226" i="93"/>
  <c r="AC226" i="93" s="1"/>
  <c r="AI226" i="93" s="1"/>
  <c r="V226" i="93"/>
  <c r="U226" i="93"/>
  <c r="T226" i="93"/>
  <c r="AH225" i="93"/>
  <c r="AG225" i="93"/>
  <c r="AF225" i="93"/>
  <c r="Y225" i="93"/>
  <c r="AE225" i="93" s="1"/>
  <c r="W225" i="93"/>
  <c r="AC225" i="93" s="1"/>
  <c r="AI225" i="93" s="1"/>
  <c r="V225" i="93"/>
  <c r="U225" i="93"/>
  <c r="T225" i="93"/>
  <c r="AH224" i="93"/>
  <c r="AG224" i="93"/>
  <c r="AF224" i="93"/>
  <c r="Y224" i="93"/>
  <c r="AE224" i="93" s="1"/>
  <c r="W224" i="93"/>
  <c r="AC224" i="93" s="1"/>
  <c r="AI224" i="93" s="1"/>
  <c r="V224" i="93"/>
  <c r="U224" i="93"/>
  <c r="T224" i="93"/>
  <c r="AH223" i="93"/>
  <c r="AG223" i="93"/>
  <c r="AF223" i="93"/>
  <c r="Y223" i="93"/>
  <c r="AE223" i="93" s="1"/>
  <c r="W223" i="93"/>
  <c r="AC223" i="93" s="1"/>
  <c r="AI223" i="93" s="1"/>
  <c r="V223" i="93"/>
  <c r="U223" i="93"/>
  <c r="T223" i="93"/>
  <c r="AH222" i="93"/>
  <c r="AG222" i="93"/>
  <c r="AF222" i="93"/>
  <c r="Y222" i="93"/>
  <c r="AE222" i="93" s="1"/>
  <c r="W222" i="93"/>
  <c r="AC222" i="93" s="1"/>
  <c r="AI222" i="93" s="1"/>
  <c r="V222" i="93"/>
  <c r="U222" i="93"/>
  <c r="T222" i="93"/>
  <c r="AH221" i="93"/>
  <c r="AG221" i="93"/>
  <c r="AF221" i="93"/>
  <c r="Y221" i="93"/>
  <c r="AE221" i="93" s="1"/>
  <c r="W221" i="93"/>
  <c r="AC221" i="93" s="1"/>
  <c r="AI221" i="93" s="1"/>
  <c r="V221" i="93"/>
  <c r="U221" i="93"/>
  <c r="T221" i="93"/>
  <c r="AH220" i="93"/>
  <c r="AG220" i="93"/>
  <c r="AF220" i="93"/>
  <c r="Y220" i="93"/>
  <c r="AE220" i="93" s="1"/>
  <c r="W220" i="93"/>
  <c r="AC220" i="93" s="1"/>
  <c r="AI220" i="93" s="1"/>
  <c r="V220" i="93"/>
  <c r="U220" i="93"/>
  <c r="T220" i="93"/>
  <c r="AH219" i="93"/>
  <c r="AG219" i="93"/>
  <c r="AF219" i="93"/>
  <c r="Y219" i="93"/>
  <c r="AE219" i="93" s="1"/>
  <c r="W219" i="93"/>
  <c r="AC219" i="93" s="1"/>
  <c r="AI219" i="93" s="1"/>
  <c r="V219" i="93"/>
  <c r="U219" i="93"/>
  <c r="T219" i="93"/>
  <c r="AH214" i="93"/>
  <c r="AG214" i="93"/>
  <c r="AF214" i="93"/>
  <c r="Y214" i="93"/>
  <c r="AE214" i="93" s="1"/>
  <c r="W214" i="93"/>
  <c r="AC214" i="93" s="1"/>
  <c r="AI214" i="93" s="1"/>
  <c r="V214" i="93"/>
  <c r="U214" i="93"/>
  <c r="T214" i="93"/>
  <c r="AH213" i="93"/>
  <c r="AG213" i="93"/>
  <c r="AF213" i="93"/>
  <c r="Y213" i="93"/>
  <c r="AE213" i="93" s="1"/>
  <c r="W213" i="93"/>
  <c r="AC213" i="93" s="1"/>
  <c r="AI213" i="93" s="1"/>
  <c r="V213" i="93"/>
  <c r="U213" i="93"/>
  <c r="T213" i="93"/>
  <c r="AH216" i="93"/>
  <c r="AG216" i="93"/>
  <c r="AF216" i="93"/>
  <c r="Y216" i="93"/>
  <c r="AE216" i="93" s="1"/>
  <c r="W216" i="93"/>
  <c r="AC216" i="93" s="1"/>
  <c r="AI216" i="93" s="1"/>
  <c r="V216" i="93"/>
  <c r="U216" i="93"/>
  <c r="T216" i="93"/>
  <c r="AH211" i="93"/>
  <c r="AG211" i="93"/>
  <c r="AF211" i="93"/>
  <c r="Y211" i="93"/>
  <c r="AE211" i="93" s="1"/>
  <c r="W211" i="93"/>
  <c r="AC211" i="93" s="1"/>
  <c r="AI211" i="93" s="1"/>
  <c r="V211" i="93"/>
  <c r="U211" i="93"/>
  <c r="T211" i="93"/>
  <c r="AH203" i="93"/>
  <c r="AG203" i="93"/>
  <c r="AF203" i="93"/>
  <c r="Y203" i="93"/>
  <c r="AE203" i="93" s="1"/>
  <c r="X203" i="93"/>
  <c r="AD203" i="93" s="1"/>
  <c r="AJ203" i="93" s="1"/>
  <c r="V203" i="93"/>
  <c r="U203" i="93"/>
  <c r="T203" i="93"/>
  <c r="AH202" i="93"/>
  <c r="AG202" i="93"/>
  <c r="AF202" i="93"/>
  <c r="Y202" i="93"/>
  <c r="AE202" i="93" s="1"/>
  <c r="X202" i="93"/>
  <c r="AD202" i="93" s="1"/>
  <c r="AJ202" i="93" s="1"/>
  <c r="V202" i="93"/>
  <c r="U202" i="93"/>
  <c r="T202" i="93"/>
  <c r="AH201" i="93"/>
  <c r="AG201" i="93"/>
  <c r="AF201" i="93"/>
  <c r="Y201" i="93"/>
  <c r="AE201" i="93" s="1"/>
  <c r="X201" i="93"/>
  <c r="AD201" i="93" s="1"/>
  <c r="AJ201" i="93" s="1"/>
  <c r="V201" i="93"/>
  <c r="U201" i="93"/>
  <c r="T201" i="93"/>
  <c r="AH200" i="93"/>
  <c r="AG200" i="93"/>
  <c r="AF200" i="93"/>
  <c r="Y200" i="93"/>
  <c r="AE200" i="93" s="1"/>
  <c r="X200" i="93"/>
  <c r="AD200" i="93" s="1"/>
  <c r="AJ200" i="93" s="1"/>
  <c r="V200" i="93"/>
  <c r="U200" i="93"/>
  <c r="T200" i="93"/>
  <c r="AH199" i="93"/>
  <c r="AG199" i="93"/>
  <c r="AF199" i="93"/>
  <c r="Y199" i="93"/>
  <c r="AE199" i="93" s="1"/>
  <c r="X199" i="93"/>
  <c r="AD199" i="93" s="1"/>
  <c r="AJ199" i="93" s="1"/>
  <c r="V199" i="93"/>
  <c r="U199" i="93"/>
  <c r="T199" i="93"/>
  <c r="AH197" i="93"/>
  <c r="AG197" i="93"/>
  <c r="AF197" i="93"/>
  <c r="Y197" i="93"/>
  <c r="AE197" i="93" s="1"/>
  <c r="X197" i="93"/>
  <c r="AD197" i="93" s="1"/>
  <c r="AJ197" i="93" s="1"/>
  <c r="V197" i="93"/>
  <c r="U197" i="93"/>
  <c r="T197" i="93"/>
  <c r="AH196" i="93"/>
  <c r="AG196" i="93"/>
  <c r="AF196" i="93"/>
  <c r="Y196" i="93"/>
  <c r="AE196" i="93" s="1"/>
  <c r="X196" i="93"/>
  <c r="AD196" i="93" s="1"/>
  <c r="AJ196" i="93" s="1"/>
  <c r="V196" i="93"/>
  <c r="U196" i="93"/>
  <c r="T196" i="93"/>
  <c r="AH195" i="93"/>
  <c r="AG195" i="93"/>
  <c r="AF195" i="93"/>
  <c r="Y195" i="93"/>
  <c r="AE195" i="93" s="1"/>
  <c r="X195" i="93"/>
  <c r="AD195" i="93" s="1"/>
  <c r="AJ195" i="93" s="1"/>
  <c r="V195" i="93"/>
  <c r="U195" i="93"/>
  <c r="T195" i="93"/>
  <c r="AH194" i="93"/>
  <c r="AG194" i="93"/>
  <c r="AF194" i="93"/>
  <c r="Y194" i="93"/>
  <c r="AE194" i="93" s="1"/>
  <c r="X194" i="93"/>
  <c r="AD194" i="93" s="1"/>
  <c r="AJ194" i="93" s="1"/>
  <c r="V194" i="93"/>
  <c r="U194" i="93"/>
  <c r="T194" i="93"/>
  <c r="AH198" i="93"/>
  <c r="AG198" i="93"/>
  <c r="AF198" i="93"/>
  <c r="Y198" i="93"/>
  <c r="AE198" i="93" s="1"/>
  <c r="X198" i="93"/>
  <c r="AD198" i="93" s="1"/>
  <c r="AJ198" i="93" s="1"/>
  <c r="V198" i="93"/>
  <c r="U198" i="93"/>
  <c r="T198" i="93"/>
  <c r="AH193" i="93"/>
  <c r="AG193" i="93"/>
  <c r="AF193" i="93"/>
  <c r="Y193" i="93"/>
  <c r="AE193" i="93" s="1"/>
  <c r="X193" i="93"/>
  <c r="AD193" i="93" s="1"/>
  <c r="AJ193" i="93" s="1"/>
  <c r="V193" i="93"/>
  <c r="U193" i="93"/>
  <c r="T193" i="93"/>
  <c r="AH192" i="93"/>
  <c r="AG192" i="93"/>
  <c r="AF192" i="93"/>
  <c r="Y192" i="93"/>
  <c r="AE192" i="93" s="1"/>
  <c r="X192" i="93"/>
  <c r="AD192" i="93" s="1"/>
  <c r="AJ192" i="93" s="1"/>
  <c r="V192" i="93"/>
  <c r="U192" i="93"/>
  <c r="T192" i="93"/>
  <c r="AH191" i="93"/>
  <c r="AG191" i="93"/>
  <c r="AF191" i="93"/>
  <c r="Y191" i="93"/>
  <c r="AE191" i="93" s="1"/>
  <c r="X191" i="93"/>
  <c r="AD191" i="93" s="1"/>
  <c r="AJ191" i="93" s="1"/>
  <c r="V191" i="93"/>
  <c r="U191" i="93"/>
  <c r="T191" i="93"/>
  <c r="AH190" i="93"/>
  <c r="AG190" i="93"/>
  <c r="AF190" i="93"/>
  <c r="Y190" i="93"/>
  <c r="AE190" i="93" s="1"/>
  <c r="X190" i="93"/>
  <c r="AD190" i="93" s="1"/>
  <c r="AJ190" i="93" s="1"/>
  <c r="V190" i="93"/>
  <c r="U190" i="93"/>
  <c r="T190" i="93"/>
  <c r="AH189" i="93"/>
  <c r="AG189" i="93"/>
  <c r="AF189" i="93"/>
  <c r="Y189" i="93"/>
  <c r="AE189" i="93" s="1"/>
  <c r="X189" i="93"/>
  <c r="AD189" i="93" s="1"/>
  <c r="AJ189" i="93" s="1"/>
  <c r="V189" i="93"/>
  <c r="U189" i="93"/>
  <c r="T189" i="93"/>
  <c r="AH188" i="93"/>
  <c r="AG188" i="93"/>
  <c r="AF188" i="93"/>
  <c r="Y188" i="93"/>
  <c r="AE188" i="93" s="1"/>
  <c r="X188" i="93"/>
  <c r="AD188" i="93" s="1"/>
  <c r="AJ188" i="93" s="1"/>
  <c r="V188" i="93"/>
  <c r="U188" i="93"/>
  <c r="T188" i="93"/>
  <c r="AH187" i="93"/>
  <c r="AG187" i="93"/>
  <c r="AF187" i="93"/>
  <c r="Y187" i="93"/>
  <c r="AE187" i="93" s="1"/>
  <c r="X187" i="93"/>
  <c r="AD187" i="93" s="1"/>
  <c r="AJ187" i="93" s="1"/>
  <c r="V187" i="93"/>
  <c r="U187" i="93"/>
  <c r="T187" i="93"/>
  <c r="AH186" i="93"/>
  <c r="AG186" i="93"/>
  <c r="AF186" i="93"/>
  <c r="Y186" i="93"/>
  <c r="AE186" i="93" s="1"/>
  <c r="X186" i="93"/>
  <c r="AD186" i="93" s="1"/>
  <c r="AJ186" i="93" s="1"/>
  <c r="V186" i="93"/>
  <c r="U186" i="93"/>
  <c r="T186" i="93"/>
  <c r="AH185" i="93"/>
  <c r="AG185" i="93"/>
  <c r="AF185" i="93"/>
  <c r="Y185" i="93"/>
  <c r="AE185" i="93" s="1"/>
  <c r="X185" i="93"/>
  <c r="AD185" i="93" s="1"/>
  <c r="AJ185" i="93" s="1"/>
  <c r="V185" i="93"/>
  <c r="U185" i="93"/>
  <c r="T185" i="93"/>
  <c r="AH184" i="93"/>
  <c r="AG184" i="93"/>
  <c r="AF184" i="93"/>
  <c r="Y184" i="93"/>
  <c r="AE184" i="93" s="1"/>
  <c r="X184" i="93"/>
  <c r="AD184" i="93" s="1"/>
  <c r="AJ184" i="93" s="1"/>
  <c r="V184" i="93"/>
  <c r="U184" i="93"/>
  <c r="T184" i="93"/>
  <c r="AH183" i="93"/>
  <c r="AG183" i="93"/>
  <c r="AF183" i="93"/>
  <c r="Y183" i="93"/>
  <c r="AE183" i="93" s="1"/>
  <c r="X183" i="93"/>
  <c r="AD183" i="93" s="1"/>
  <c r="AJ183" i="93" s="1"/>
  <c r="W183" i="93"/>
  <c r="AC183" i="93" s="1"/>
  <c r="AI183" i="93" s="1"/>
  <c r="V183" i="93"/>
  <c r="U183" i="93"/>
  <c r="T183" i="93"/>
  <c r="AH182" i="93"/>
  <c r="AG182" i="93"/>
  <c r="AF182" i="93"/>
  <c r="Y182" i="93"/>
  <c r="AE182" i="93" s="1"/>
  <c r="X182" i="93"/>
  <c r="AD182" i="93" s="1"/>
  <c r="AJ182" i="93" s="1"/>
  <c r="V182" i="93"/>
  <c r="U182" i="93"/>
  <c r="T182" i="93"/>
  <c r="AH181" i="93"/>
  <c r="AG181" i="93"/>
  <c r="AF181" i="93"/>
  <c r="Y181" i="93"/>
  <c r="AE181" i="93" s="1"/>
  <c r="X181" i="93"/>
  <c r="AD181" i="93" s="1"/>
  <c r="AJ181" i="93" s="1"/>
  <c r="V181" i="93"/>
  <c r="U181" i="93"/>
  <c r="T181" i="93"/>
  <c r="AH180" i="93"/>
  <c r="AG180" i="93"/>
  <c r="AF180" i="93"/>
  <c r="Y180" i="93"/>
  <c r="AE180" i="93" s="1"/>
  <c r="X180" i="93"/>
  <c r="AD180" i="93" s="1"/>
  <c r="AJ180" i="93" s="1"/>
  <c r="V180" i="93"/>
  <c r="U180" i="93"/>
  <c r="T180" i="93"/>
  <c r="AH177" i="93"/>
  <c r="AG177" i="93"/>
  <c r="AF177" i="93"/>
  <c r="Y177" i="93"/>
  <c r="AE177" i="93" s="1"/>
  <c r="X177" i="93"/>
  <c r="AD177" i="93" s="1"/>
  <c r="AJ177" i="93" s="1"/>
  <c r="V177" i="93"/>
  <c r="U177" i="93"/>
  <c r="T177" i="93"/>
  <c r="AH175" i="93"/>
  <c r="AG175" i="93"/>
  <c r="AF175" i="93"/>
  <c r="Y175" i="93"/>
  <c r="AE175" i="93" s="1"/>
  <c r="X175" i="93"/>
  <c r="AD175" i="93" s="1"/>
  <c r="AJ175" i="93" s="1"/>
  <c r="V175" i="93"/>
  <c r="U175" i="93"/>
  <c r="T175" i="93"/>
  <c r="AH178" i="93"/>
  <c r="AG178" i="93"/>
  <c r="AF178" i="93"/>
  <c r="Y178" i="93"/>
  <c r="AE178" i="93" s="1"/>
  <c r="X178" i="93"/>
  <c r="AD178" i="93" s="1"/>
  <c r="AJ178" i="93" s="1"/>
  <c r="V178" i="93"/>
  <c r="U178" i="93"/>
  <c r="T178" i="93"/>
  <c r="AH176" i="93"/>
  <c r="AG176" i="93"/>
  <c r="AF176" i="93"/>
  <c r="Y176" i="93"/>
  <c r="AE176" i="93" s="1"/>
  <c r="X176" i="93"/>
  <c r="AD176" i="93" s="1"/>
  <c r="AJ176" i="93" s="1"/>
  <c r="V176" i="93"/>
  <c r="U176" i="93"/>
  <c r="T176" i="93"/>
  <c r="AH179" i="93"/>
  <c r="AG179" i="93"/>
  <c r="AF179" i="93"/>
  <c r="Y179" i="93"/>
  <c r="AE179" i="93" s="1"/>
  <c r="X179" i="93"/>
  <c r="AD179" i="93" s="1"/>
  <c r="AJ179" i="93" s="1"/>
  <c r="V179" i="93"/>
  <c r="U179" i="93"/>
  <c r="T179" i="93"/>
  <c r="AH174" i="93"/>
  <c r="AG174" i="93"/>
  <c r="AF174" i="93"/>
  <c r="Y174" i="93"/>
  <c r="AE174" i="93" s="1"/>
  <c r="W174" i="93"/>
  <c r="AC174" i="93" s="1"/>
  <c r="AI174" i="93" s="1"/>
  <c r="V174" i="93"/>
  <c r="U174" i="93"/>
  <c r="T174" i="93"/>
  <c r="AH168" i="93"/>
  <c r="AG168" i="93"/>
  <c r="AF168" i="93"/>
  <c r="Y168" i="93"/>
  <c r="AE168" i="93" s="1"/>
  <c r="X168" i="93"/>
  <c r="AD168" i="93" s="1"/>
  <c r="AJ168" i="93" s="1"/>
  <c r="V168" i="93"/>
  <c r="U168" i="93"/>
  <c r="T168" i="93"/>
  <c r="AH165" i="93"/>
  <c r="AG165" i="93"/>
  <c r="AF165" i="93"/>
  <c r="Y165" i="93"/>
  <c r="AE165" i="93" s="1"/>
  <c r="X165" i="93"/>
  <c r="AD165" i="93" s="1"/>
  <c r="AJ165" i="93" s="1"/>
  <c r="V165" i="93"/>
  <c r="U165" i="93"/>
  <c r="T165" i="93"/>
  <c r="AH167" i="93"/>
  <c r="AG167" i="93"/>
  <c r="AF167" i="93"/>
  <c r="Y167" i="93"/>
  <c r="AE167" i="93" s="1"/>
  <c r="X167" i="93"/>
  <c r="AD167" i="93" s="1"/>
  <c r="AJ167" i="93" s="1"/>
  <c r="V167" i="93"/>
  <c r="U167" i="93"/>
  <c r="T167" i="93"/>
  <c r="AH166" i="93"/>
  <c r="AG166" i="93"/>
  <c r="AF166" i="93"/>
  <c r="Y166" i="93"/>
  <c r="AE166" i="93" s="1"/>
  <c r="X166" i="93"/>
  <c r="AD166" i="93" s="1"/>
  <c r="AJ166" i="93" s="1"/>
  <c r="V166" i="93"/>
  <c r="U166" i="93"/>
  <c r="T166" i="93"/>
  <c r="AH169" i="93"/>
  <c r="AG169" i="93"/>
  <c r="AF169" i="93"/>
  <c r="Y169" i="93"/>
  <c r="AE169" i="93" s="1"/>
  <c r="X169" i="93"/>
  <c r="AD169" i="93" s="1"/>
  <c r="AJ169" i="93" s="1"/>
  <c r="V169" i="93"/>
  <c r="U169" i="93"/>
  <c r="T169" i="93"/>
  <c r="AH163" i="93"/>
  <c r="AG163" i="93"/>
  <c r="AF163" i="93"/>
  <c r="Y163" i="93"/>
  <c r="AE163" i="93" s="1"/>
  <c r="X163" i="93"/>
  <c r="AD163" i="93" s="1"/>
  <c r="AJ163" i="93" s="1"/>
  <c r="V163" i="93"/>
  <c r="U163" i="93"/>
  <c r="T163" i="93"/>
  <c r="AH162" i="93"/>
  <c r="AG162" i="93"/>
  <c r="AF162" i="93"/>
  <c r="Y162" i="93"/>
  <c r="AE162" i="93" s="1"/>
  <c r="X162" i="93"/>
  <c r="AD162" i="93" s="1"/>
  <c r="AJ162" i="93" s="1"/>
  <c r="V162" i="93"/>
  <c r="U162" i="93"/>
  <c r="T162" i="93"/>
  <c r="AH164" i="93"/>
  <c r="AG164" i="93"/>
  <c r="AF164" i="93"/>
  <c r="Y164" i="93"/>
  <c r="AE164" i="93" s="1"/>
  <c r="X164" i="93"/>
  <c r="AD164" i="93" s="1"/>
  <c r="AJ164" i="93" s="1"/>
  <c r="V164" i="93"/>
  <c r="U164" i="93"/>
  <c r="T164" i="93"/>
  <c r="AH161" i="93"/>
  <c r="AG161" i="93"/>
  <c r="AF161" i="93"/>
  <c r="Y161" i="93"/>
  <c r="AE161" i="93" s="1"/>
  <c r="X161" i="93"/>
  <c r="AD161" i="93" s="1"/>
  <c r="AJ161" i="93" s="1"/>
  <c r="V161" i="93"/>
  <c r="U161" i="93"/>
  <c r="T161" i="93"/>
  <c r="AH160" i="93"/>
  <c r="AG160" i="93"/>
  <c r="AF160" i="93"/>
  <c r="Y160" i="93"/>
  <c r="AE160" i="93" s="1"/>
  <c r="X160" i="93"/>
  <c r="AD160" i="93" s="1"/>
  <c r="AJ160" i="93" s="1"/>
  <c r="V160" i="93"/>
  <c r="U160" i="93"/>
  <c r="T160" i="93"/>
  <c r="AH156" i="93"/>
  <c r="AG156" i="93"/>
  <c r="AF156" i="93"/>
  <c r="Y156" i="93"/>
  <c r="AE156" i="93" s="1"/>
  <c r="X156" i="93"/>
  <c r="AD156" i="93" s="1"/>
  <c r="AJ156" i="93" s="1"/>
  <c r="V156" i="93"/>
  <c r="U156" i="93"/>
  <c r="T156" i="93"/>
  <c r="AH155" i="93"/>
  <c r="AG155" i="93"/>
  <c r="AF155" i="93"/>
  <c r="Y155" i="93"/>
  <c r="AE155" i="93" s="1"/>
  <c r="X155" i="93"/>
  <c r="AD155" i="93" s="1"/>
  <c r="AJ155" i="93" s="1"/>
  <c r="V155" i="93"/>
  <c r="U155" i="93"/>
  <c r="T155" i="93"/>
  <c r="AH159" i="93"/>
  <c r="AG159" i="93"/>
  <c r="AF159" i="93"/>
  <c r="Y159" i="93"/>
  <c r="AE159" i="93" s="1"/>
  <c r="X159" i="93"/>
  <c r="AD159" i="93" s="1"/>
  <c r="AJ159" i="93" s="1"/>
  <c r="V159" i="93"/>
  <c r="U159" i="93"/>
  <c r="T159" i="93"/>
  <c r="AH158" i="93"/>
  <c r="AG158" i="93"/>
  <c r="AF158" i="93"/>
  <c r="Y158" i="93"/>
  <c r="AE158" i="93" s="1"/>
  <c r="X158" i="93"/>
  <c r="AD158" i="93" s="1"/>
  <c r="AJ158" i="93" s="1"/>
  <c r="V158" i="93"/>
  <c r="U158" i="93"/>
  <c r="T158" i="93"/>
  <c r="AH157" i="93"/>
  <c r="AG157" i="93"/>
  <c r="AF157" i="93"/>
  <c r="Y157" i="93"/>
  <c r="AE157" i="93" s="1"/>
  <c r="X157" i="93"/>
  <c r="AD157" i="93" s="1"/>
  <c r="AJ157" i="93" s="1"/>
  <c r="V157" i="93"/>
  <c r="U157" i="93"/>
  <c r="T157" i="93"/>
  <c r="AH154" i="93"/>
  <c r="AG154" i="93"/>
  <c r="AF154" i="93"/>
  <c r="Y154" i="93"/>
  <c r="AE154" i="93" s="1"/>
  <c r="X154" i="93"/>
  <c r="AD154" i="93" s="1"/>
  <c r="AJ154" i="93" s="1"/>
  <c r="V154" i="93"/>
  <c r="U154" i="93"/>
  <c r="T154" i="93"/>
  <c r="AH151" i="93"/>
  <c r="AG151" i="93"/>
  <c r="AF151" i="93"/>
  <c r="Y151" i="93"/>
  <c r="AE151" i="93" s="1"/>
  <c r="X151" i="93"/>
  <c r="AD151" i="93" s="1"/>
  <c r="AJ151" i="93" s="1"/>
  <c r="V151" i="93"/>
  <c r="U151" i="93"/>
  <c r="T151" i="93"/>
  <c r="AH150" i="93"/>
  <c r="AG150" i="93"/>
  <c r="AF150" i="93"/>
  <c r="Y150" i="93"/>
  <c r="AE150" i="93" s="1"/>
  <c r="X150" i="93"/>
  <c r="AD150" i="93" s="1"/>
  <c r="AJ150" i="93" s="1"/>
  <c r="V150" i="93"/>
  <c r="U150" i="93"/>
  <c r="T150" i="93"/>
  <c r="AH153" i="93"/>
  <c r="AG153" i="93"/>
  <c r="AF153" i="93"/>
  <c r="Y153" i="93"/>
  <c r="AE153" i="93" s="1"/>
  <c r="X153" i="93"/>
  <c r="AD153" i="93" s="1"/>
  <c r="AJ153" i="93" s="1"/>
  <c r="V153" i="93"/>
  <c r="U153" i="93"/>
  <c r="T153" i="93"/>
  <c r="AH152" i="93"/>
  <c r="AG152" i="93"/>
  <c r="AF152" i="93"/>
  <c r="Y152" i="93"/>
  <c r="AE152" i="93" s="1"/>
  <c r="X152" i="93"/>
  <c r="AD152" i="93" s="1"/>
  <c r="AJ152" i="93" s="1"/>
  <c r="V152" i="93"/>
  <c r="U152" i="93"/>
  <c r="T152" i="93"/>
  <c r="AH148" i="93"/>
  <c r="AG148" i="93"/>
  <c r="AF148" i="93"/>
  <c r="Y148" i="93"/>
  <c r="AE148" i="93" s="1"/>
  <c r="X148" i="93"/>
  <c r="AD148" i="93" s="1"/>
  <c r="AJ148" i="93" s="1"/>
  <c r="V148" i="93"/>
  <c r="U148" i="93"/>
  <c r="T148" i="93"/>
  <c r="AH147" i="93"/>
  <c r="AG147" i="93"/>
  <c r="AF147" i="93"/>
  <c r="Y147" i="93"/>
  <c r="AE147" i="93" s="1"/>
  <c r="X147" i="93"/>
  <c r="AD147" i="93" s="1"/>
  <c r="AJ147" i="93" s="1"/>
  <c r="V147" i="93"/>
  <c r="U147" i="93"/>
  <c r="T147" i="93"/>
  <c r="AH146" i="93"/>
  <c r="AG146" i="93"/>
  <c r="AF146" i="93"/>
  <c r="Y146" i="93"/>
  <c r="AE146" i="93" s="1"/>
  <c r="X146" i="93"/>
  <c r="AD146" i="93" s="1"/>
  <c r="AJ146" i="93" s="1"/>
  <c r="V146" i="93"/>
  <c r="U146" i="93"/>
  <c r="T146" i="93"/>
  <c r="AH145" i="93"/>
  <c r="AG145" i="93"/>
  <c r="AF145" i="93"/>
  <c r="Y145" i="93"/>
  <c r="AE145" i="93" s="1"/>
  <c r="X145" i="93"/>
  <c r="AD145" i="93" s="1"/>
  <c r="AJ145" i="93" s="1"/>
  <c r="V145" i="93"/>
  <c r="U145" i="93"/>
  <c r="T145" i="93"/>
  <c r="AH144" i="93"/>
  <c r="AG144" i="93"/>
  <c r="AF144" i="93"/>
  <c r="Y144" i="93"/>
  <c r="AE144" i="93" s="1"/>
  <c r="X144" i="93"/>
  <c r="AD144" i="93" s="1"/>
  <c r="AJ144" i="93" s="1"/>
  <c r="V144" i="93"/>
  <c r="U144" i="93"/>
  <c r="T144" i="93"/>
  <c r="AH143" i="93"/>
  <c r="AG143" i="93"/>
  <c r="AF143" i="93"/>
  <c r="Y143" i="93"/>
  <c r="AE143" i="93" s="1"/>
  <c r="X143" i="93"/>
  <c r="AD143" i="93" s="1"/>
  <c r="AJ143" i="93" s="1"/>
  <c r="V143" i="93"/>
  <c r="U143" i="93"/>
  <c r="T143" i="93"/>
  <c r="AH142" i="93"/>
  <c r="AG142" i="93"/>
  <c r="AF142" i="93"/>
  <c r="Y142" i="93"/>
  <c r="AE142" i="93" s="1"/>
  <c r="X142" i="93"/>
  <c r="AD142" i="93" s="1"/>
  <c r="AJ142" i="93" s="1"/>
  <c r="V142" i="93"/>
  <c r="U142" i="93"/>
  <c r="T142" i="93"/>
  <c r="AH141" i="93"/>
  <c r="AG141" i="93"/>
  <c r="AF141" i="93"/>
  <c r="Y141" i="93"/>
  <c r="AE141" i="93" s="1"/>
  <c r="X141" i="93"/>
  <c r="AD141" i="93" s="1"/>
  <c r="AJ141" i="93" s="1"/>
  <c r="V141" i="93"/>
  <c r="U141" i="93"/>
  <c r="T141" i="93"/>
  <c r="AH140" i="93"/>
  <c r="AG140" i="93"/>
  <c r="AF140" i="93"/>
  <c r="Y140" i="93"/>
  <c r="AE140" i="93" s="1"/>
  <c r="X140" i="93"/>
  <c r="AD140" i="93" s="1"/>
  <c r="AJ140" i="93" s="1"/>
  <c r="V140" i="93"/>
  <c r="U140" i="93"/>
  <c r="T140" i="93"/>
  <c r="AH139" i="93"/>
  <c r="AG139" i="93"/>
  <c r="AF139" i="93"/>
  <c r="Y139" i="93"/>
  <c r="AE139" i="93" s="1"/>
  <c r="W139" i="93"/>
  <c r="AC139" i="93" s="1"/>
  <c r="AI139" i="93" s="1"/>
  <c r="V139" i="93"/>
  <c r="U139" i="93"/>
  <c r="T139" i="93"/>
  <c r="AH138" i="93"/>
  <c r="AG138" i="93"/>
  <c r="AF138" i="93"/>
  <c r="Y138" i="93"/>
  <c r="AE138" i="93" s="1"/>
  <c r="W138" i="93"/>
  <c r="AC138" i="93" s="1"/>
  <c r="AI138" i="93" s="1"/>
  <c r="V138" i="93"/>
  <c r="U138" i="93"/>
  <c r="T138" i="93"/>
  <c r="AH137" i="93"/>
  <c r="AG137" i="93"/>
  <c r="AF137" i="93"/>
  <c r="Y137" i="93"/>
  <c r="AE137" i="93" s="1"/>
  <c r="W137" i="93"/>
  <c r="AC137" i="93" s="1"/>
  <c r="AI137" i="93" s="1"/>
  <c r="V137" i="93"/>
  <c r="U137" i="93"/>
  <c r="T137" i="93"/>
  <c r="AH136" i="93"/>
  <c r="AG136" i="93"/>
  <c r="AF136" i="93"/>
  <c r="Y136" i="93"/>
  <c r="AE136" i="93" s="1"/>
  <c r="W136" i="93"/>
  <c r="AC136" i="93" s="1"/>
  <c r="AI136" i="93" s="1"/>
  <c r="V136" i="93"/>
  <c r="U136" i="93"/>
  <c r="T136" i="93"/>
  <c r="AH135" i="93"/>
  <c r="AG135" i="93"/>
  <c r="AF135" i="93"/>
  <c r="Y135" i="93"/>
  <c r="AE135" i="93" s="1"/>
  <c r="W135" i="93"/>
  <c r="AC135" i="93" s="1"/>
  <c r="AI135" i="93" s="1"/>
  <c r="V135" i="93"/>
  <c r="U135" i="93"/>
  <c r="T135" i="93"/>
  <c r="AH134" i="93"/>
  <c r="AG134" i="93"/>
  <c r="AF134" i="93"/>
  <c r="Y134" i="93"/>
  <c r="AE134" i="93" s="1"/>
  <c r="X134" i="93"/>
  <c r="AD134" i="93" s="1"/>
  <c r="AJ134" i="93" s="1"/>
  <c r="V134" i="93"/>
  <c r="U134" i="93"/>
  <c r="T134" i="93"/>
  <c r="AH133" i="93"/>
  <c r="AG133" i="93"/>
  <c r="AF133" i="93"/>
  <c r="Y133" i="93"/>
  <c r="AE133" i="93" s="1"/>
  <c r="X133" i="93"/>
  <c r="AD133" i="93" s="1"/>
  <c r="AJ133" i="93" s="1"/>
  <c r="V133" i="93"/>
  <c r="U133" i="93"/>
  <c r="T133" i="93"/>
  <c r="AH132" i="93"/>
  <c r="AG132" i="93"/>
  <c r="AF132" i="93"/>
  <c r="Y132" i="93"/>
  <c r="AE132" i="93" s="1"/>
  <c r="X132" i="93"/>
  <c r="AD132" i="93" s="1"/>
  <c r="AJ132" i="93" s="1"/>
  <c r="V132" i="93"/>
  <c r="U132" i="93"/>
  <c r="T132" i="93"/>
  <c r="AH131" i="93"/>
  <c r="AG131" i="93"/>
  <c r="AF131" i="93"/>
  <c r="Y131" i="93"/>
  <c r="AE131" i="93" s="1"/>
  <c r="X131" i="93"/>
  <c r="AD131" i="93" s="1"/>
  <c r="AJ131" i="93" s="1"/>
  <c r="V131" i="93"/>
  <c r="U131" i="93"/>
  <c r="T131" i="93"/>
  <c r="AH130" i="93"/>
  <c r="AG130" i="93"/>
  <c r="AF130" i="93"/>
  <c r="Y130" i="93"/>
  <c r="AE130" i="93" s="1"/>
  <c r="X130" i="93"/>
  <c r="AD130" i="93" s="1"/>
  <c r="AJ130" i="93" s="1"/>
  <c r="V130" i="93"/>
  <c r="U130" i="93"/>
  <c r="T130" i="93"/>
  <c r="AH129" i="93"/>
  <c r="AG129" i="93"/>
  <c r="AF129" i="93"/>
  <c r="Y129" i="93"/>
  <c r="AE129" i="93" s="1"/>
  <c r="X129" i="93"/>
  <c r="AD129" i="93" s="1"/>
  <c r="AJ129" i="93" s="1"/>
  <c r="V129" i="93"/>
  <c r="U129" i="93"/>
  <c r="T129" i="93"/>
  <c r="AH128" i="93"/>
  <c r="AG128" i="93"/>
  <c r="AF128" i="93"/>
  <c r="Y128" i="93"/>
  <c r="AE128" i="93" s="1"/>
  <c r="X128" i="93"/>
  <c r="AD128" i="93" s="1"/>
  <c r="AJ128" i="93" s="1"/>
  <c r="V128" i="93"/>
  <c r="U128" i="93"/>
  <c r="T128" i="93"/>
  <c r="AH127" i="93"/>
  <c r="AG127" i="93"/>
  <c r="AF127" i="93"/>
  <c r="Y127" i="93"/>
  <c r="AE127" i="93" s="1"/>
  <c r="X127" i="93"/>
  <c r="AD127" i="93" s="1"/>
  <c r="AJ127" i="93" s="1"/>
  <c r="V127" i="93"/>
  <c r="U127" i="93"/>
  <c r="T127" i="93"/>
  <c r="AH126" i="93"/>
  <c r="AG126" i="93"/>
  <c r="AF126" i="93"/>
  <c r="Y126" i="93"/>
  <c r="AE126" i="93" s="1"/>
  <c r="X126" i="93"/>
  <c r="AD126" i="93" s="1"/>
  <c r="AJ126" i="93" s="1"/>
  <c r="V126" i="93"/>
  <c r="U126" i="93"/>
  <c r="T126" i="93"/>
  <c r="AH125" i="93"/>
  <c r="AG125" i="93"/>
  <c r="AF125" i="93"/>
  <c r="Y125" i="93"/>
  <c r="AE125" i="93" s="1"/>
  <c r="X125" i="93"/>
  <c r="AD125" i="93" s="1"/>
  <c r="AJ125" i="93" s="1"/>
  <c r="V125" i="93"/>
  <c r="U125" i="93"/>
  <c r="T125" i="93"/>
  <c r="AH124" i="93"/>
  <c r="AG124" i="93"/>
  <c r="AF124" i="93"/>
  <c r="Y124" i="93"/>
  <c r="AE124" i="93" s="1"/>
  <c r="X124" i="93"/>
  <c r="AD124" i="93" s="1"/>
  <c r="AJ124" i="93" s="1"/>
  <c r="V124" i="93"/>
  <c r="U124" i="93"/>
  <c r="T124" i="93"/>
  <c r="AH121" i="93"/>
  <c r="AG121" i="93"/>
  <c r="AF121" i="93"/>
  <c r="Y121" i="93"/>
  <c r="AE121" i="93" s="1"/>
  <c r="X121" i="93"/>
  <c r="AD121" i="93" s="1"/>
  <c r="AJ121" i="93" s="1"/>
  <c r="V121" i="93"/>
  <c r="U121" i="93"/>
  <c r="T121" i="93"/>
  <c r="AH123" i="93"/>
  <c r="AG123" i="93"/>
  <c r="AF123" i="93"/>
  <c r="Y123" i="93"/>
  <c r="AE123" i="93" s="1"/>
  <c r="X123" i="93"/>
  <c r="AD123" i="93" s="1"/>
  <c r="AJ123" i="93" s="1"/>
  <c r="V123" i="93"/>
  <c r="U123" i="93"/>
  <c r="T123" i="93"/>
  <c r="AH120" i="93"/>
  <c r="AG120" i="93"/>
  <c r="AF120" i="93"/>
  <c r="Y120" i="93"/>
  <c r="AE120" i="93" s="1"/>
  <c r="X120" i="93"/>
  <c r="AD120" i="93" s="1"/>
  <c r="AJ120" i="93" s="1"/>
  <c r="V120" i="93"/>
  <c r="U120" i="93"/>
  <c r="T120" i="93"/>
  <c r="AH122" i="93"/>
  <c r="AG122" i="93"/>
  <c r="AF122" i="93"/>
  <c r="Y122" i="93"/>
  <c r="AE122" i="93" s="1"/>
  <c r="X122" i="93"/>
  <c r="AD122" i="93" s="1"/>
  <c r="AJ122" i="93" s="1"/>
  <c r="V122" i="93"/>
  <c r="U122" i="93"/>
  <c r="T122" i="93"/>
  <c r="AH119" i="93"/>
  <c r="AG119" i="93"/>
  <c r="AF119" i="93"/>
  <c r="Y119" i="93"/>
  <c r="AE119" i="93" s="1"/>
  <c r="X119" i="93"/>
  <c r="AD119" i="93" s="1"/>
  <c r="AJ119" i="93" s="1"/>
  <c r="V119" i="93"/>
  <c r="U119" i="93"/>
  <c r="T119" i="93"/>
  <c r="AH117" i="93"/>
  <c r="AG117" i="93"/>
  <c r="AF117" i="93"/>
  <c r="Y117" i="93"/>
  <c r="AE117" i="93" s="1"/>
  <c r="X117" i="93"/>
  <c r="AD117" i="93" s="1"/>
  <c r="AJ117" i="93" s="1"/>
  <c r="V117" i="93"/>
  <c r="U117" i="93"/>
  <c r="T117" i="93"/>
  <c r="AH118" i="93"/>
  <c r="AG118" i="93"/>
  <c r="AF118" i="93"/>
  <c r="Y118" i="93"/>
  <c r="AE118" i="93" s="1"/>
  <c r="X118" i="93"/>
  <c r="AD118" i="93" s="1"/>
  <c r="AJ118" i="93" s="1"/>
  <c r="V118" i="93"/>
  <c r="U118" i="93"/>
  <c r="T118" i="93"/>
  <c r="AH112" i="93"/>
  <c r="AG112" i="93"/>
  <c r="AF112" i="93"/>
  <c r="Y112" i="93"/>
  <c r="AE112" i="93" s="1"/>
  <c r="X112" i="93"/>
  <c r="AD112" i="93" s="1"/>
  <c r="AJ112" i="93" s="1"/>
  <c r="V112" i="93"/>
  <c r="U112" i="93"/>
  <c r="T112" i="93"/>
  <c r="AH111" i="93"/>
  <c r="AG111" i="93"/>
  <c r="AF111" i="93"/>
  <c r="Y111" i="93"/>
  <c r="AE111" i="93" s="1"/>
  <c r="X111" i="93"/>
  <c r="AD111" i="93" s="1"/>
  <c r="AJ111" i="93" s="1"/>
  <c r="V111" i="93"/>
  <c r="U111" i="93"/>
  <c r="T111" i="93"/>
  <c r="AH110" i="93"/>
  <c r="AG110" i="93"/>
  <c r="AF110" i="93"/>
  <c r="Y110" i="93"/>
  <c r="AE110" i="93" s="1"/>
  <c r="X110" i="93"/>
  <c r="AD110" i="93" s="1"/>
  <c r="AJ110" i="93" s="1"/>
  <c r="V110" i="93"/>
  <c r="U110" i="93"/>
  <c r="T110" i="93"/>
  <c r="AH109" i="93"/>
  <c r="AG109" i="93"/>
  <c r="AF109" i="93"/>
  <c r="Y109" i="93"/>
  <c r="AE109" i="93" s="1"/>
  <c r="X109" i="93"/>
  <c r="AD109" i="93" s="1"/>
  <c r="AJ109" i="93" s="1"/>
  <c r="V109" i="93"/>
  <c r="U109" i="93"/>
  <c r="T109" i="93"/>
  <c r="AH113" i="93"/>
  <c r="AG113" i="93"/>
  <c r="AF113" i="93"/>
  <c r="Y113" i="93"/>
  <c r="AE113" i="93" s="1"/>
  <c r="X113" i="93"/>
  <c r="AD113" i="93" s="1"/>
  <c r="AJ113" i="93" s="1"/>
  <c r="V113" i="93"/>
  <c r="U113" i="93"/>
  <c r="T113" i="93"/>
  <c r="AH108" i="93"/>
  <c r="AG108" i="93"/>
  <c r="AF108" i="93"/>
  <c r="Y108" i="93"/>
  <c r="AE108" i="93" s="1"/>
  <c r="X108" i="93"/>
  <c r="AD108" i="93" s="1"/>
  <c r="AJ108" i="93" s="1"/>
  <c r="V108" i="93"/>
  <c r="U108" i="93"/>
  <c r="T108" i="93"/>
  <c r="AH107" i="93"/>
  <c r="AG107" i="93"/>
  <c r="AF107" i="93"/>
  <c r="Y107" i="93"/>
  <c r="AE107" i="93" s="1"/>
  <c r="X107" i="93"/>
  <c r="AD107" i="93" s="1"/>
  <c r="AJ107" i="93" s="1"/>
  <c r="V107" i="93"/>
  <c r="U107" i="93"/>
  <c r="T107" i="93"/>
  <c r="AH99" i="93"/>
  <c r="AG99" i="93"/>
  <c r="AF99" i="93"/>
  <c r="Y99" i="93"/>
  <c r="AE99" i="93" s="1"/>
  <c r="X99" i="93"/>
  <c r="AD99" i="93" s="1"/>
  <c r="AJ99" i="93" s="1"/>
  <c r="V99" i="93"/>
  <c r="U99" i="93"/>
  <c r="T99" i="93"/>
  <c r="AH103" i="93"/>
  <c r="AG103" i="93"/>
  <c r="AF103" i="93"/>
  <c r="Y103" i="93"/>
  <c r="AE103" i="93" s="1"/>
  <c r="X103" i="93"/>
  <c r="AD103" i="93" s="1"/>
  <c r="AJ103" i="93" s="1"/>
  <c r="V103" i="93"/>
  <c r="U103" i="93"/>
  <c r="T103" i="93"/>
  <c r="AH102" i="93"/>
  <c r="AG102" i="93"/>
  <c r="AF102" i="93"/>
  <c r="Y102" i="93"/>
  <c r="AE102" i="93" s="1"/>
  <c r="X102" i="93"/>
  <c r="AD102" i="93" s="1"/>
  <c r="AJ102" i="93" s="1"/>
  <c r="V102" i="93"/>
  <c r="U102" i="93"/>
  <c r="T102" i="93"/>
  <c r="AH101" i="93"/>
  <c r="AG101" i="93"/>
  <c r="AF101" i="93"/>
  <c r="Y101" i="93"/>
  <c r="AE101" i="93" s="1"/>
  <c r="X101" i="93"/>
  <c r="AD101" i="93" s="1"/>
  <c r="AJ101" i="93" s="1"/>
  <c r="V101" i="93"/>
  <c r="U101" i="93"/>
  <c r="T101" i="93"/>
  <c r="AH100" i="93"/>
  <c r="AG100" i="93"/>
  <c r="AF100" i="93"/>
  <c r="Y100" i="93"/>
  <c r="AE100" i="93" s="1"/>
  <c r="X100" i="93"/>
  <c r="AD100" i="93" s="1"/>
  <c r="AJ100" i="93" s="1"/>
  <c r="V100" i="93"/>
  <c r="U100" i="93"/>
  <c r="T100" i="93"/>
  <c r="AH98" i="93"/>
  <c r="AG98" i="93"/>
  <c r="AF98" i="93"/>
  <c r="Y98" i="93"/>
  <c r="AE98" i="93" s="1"/>
  <c r="X98" i="93"/>
  <c r="AD98" i="93" s="1"/>
  <c r="AJ98" i="93" s="1"/>
  <c r="V98" i="93"/>
  <c r="U98" i="93"/>
  <c r="T98" i="93"/>
  <c r="AH97" i="93"/>
  <c r="AG97" i="93"/>
  <c r="AF97" i="93"/>
  <c r="Y97" i="93"/>
  <c r="AE97" i="93" s="1"/>
  <c r="X97" i="93"/>
  <c r="AD97" i="93" s="1"/>
  <c r="AJ97" i="93" s="1"/>
  <c r="V97" i="93"/>
  <c r="U97" i="93"/>
  <c r="T97" i="93"/>
  <c r="AH96" i="93"/>
  <c r="AG96" i="93"/>
  <c r="AF96" i="93"/>
  <c r="Y96" i="93"/>
  <c r="AE96" i="93" s="1"/>
  <c r="X96" i="93"/>
  <c r="AD96" i="93" s="1"/>
  <c r="AJ96" i="93" s="1"/>
  <c r="V96" i="93"/>
  <c r="U96" i="93"/>
  <c r="T96" i="93"/>
  <c r="AH92" i="93"/>
  <c r="AG92" i="93"/>
  <c r="AF92" i="93"/>
  <c r="Y92" i="93"/>
  <c r="AE92" i="93" s="1"/>
  <c r="X92" i="93"/>
  <c r="AD92" i="93" s="1"/>
  <c r="AJ92" i="93" s="1"/>
  <c r="V92" i="93"/>
  <c r="U92" i="93"/>
  <c r="T92" i="93"/>
  <c r="AH91" i="93"/>
  <c r="AG91" i="93"/>
  <c r="AF91" i="93"/>
  <c r="Y91" i="93"/>
  <c r="AE91" i="93" s="1"/>
  <c r="X91" i="93"/>
  <c r="AD91" i="93" s="1"/>
  <c r="AJ91" i="93" s="1"/>
  <c r="V91" i="93"/>
  <c r="U91" i="93"/>
  <c r="T91" i="93"/>
  <c r="AH93" i="93"/>
  <c r="AG93" i="93"/>
  <c r="AF93" i="93"/>
  <c r="Y93" i="93"/>
  <c r="AE93" i="93" s="1"/>
  <c r="X93" i="93"/>
  <c r="AD93" i="93" s="1"/>
  <c r="AJ93" i="93" s="1"/>
  <c r="V93" i="93"/>
  <c r="U93" i="93"/>
  <c r="T93" i="93"/>
  <c r="AH86" i="93"/>
  <c r="AG86" i="93"/>
  <c r="AF86" i="93"/>
  <c r="Y86" i="93"/>
  <c r="AE86" i="93" s="1"/>
  <c r="X86" i="93"/>
  <c r="AD86" i="93" s="1"/>
  <c r="AJ86" i="93" s="1"/>
  <c r="V86" i="93"/>
  <c r="U86" i="93"/>
  <c r="T86" i="93"/>
  <c r="AH85" i="93"/>
  <c r="AG85" i="93"/>
  <c r="AF85" i="93"/>
  <c r="Y85" i="93"/>
  <c r="AE85" i="93" s="1"/>
  <c r="X85" i="93"/>
  <c r="AD85" i="93" s="1"/>
  <c r="AJ85" i="93" s="1"/>
  <c r="V85" i="93"/>
  <c r="U85" i="93"/>
  <c r="T85" i="93"/>
  <c r="AH84" i="93"/>
  <c r="AG84" i="93"/>
  <c r="AF84" i="93"/>
  <c r="Y84" i="93"/>
  <c r="AE84" i="93" s="1"/>
  <c r="X84" i="93"/>
  <c r="AD84" i="93" s="1"/>
  <c r="AJ84" i="93" s="1"/>
  <c r="V84" i="93"/>
  <c r="U84" i="93"/>
  <c r="T84" i="93"/>
  <c r="AH87" i="93"/>
  <c r="AG87" i="93"/>
  <c r="AF87" i="93"/>
  <c r="Y87" i="93"/>
  <c r="AE87" i="93" s="1"/>
  <c r="X87" i="93"/>
  <c r="AD87" i="93" s="1"/>
  <c r="AJ87" i="93" s="1"/>
  <c r="V87" i="93"/>
  <c r="U87" i="93"/>
  <c r="T87" i="93"/>
  <c r="AH88" i="93"/>
  <c r="AG88" i="93"/>
  <c r="AF88" i="93"/>
  <c r="Y88" i="93"/>
  <c r="AE88" i="93" s="1"/>
  <c r="X88" i="93"/>
  <c r="AD88" i="93" s="1"/>
  <c r="AJ88" i="93" s="1"/>
  <c r="V88" i="93"/>
  <c r="U88" i="93"/>
  <c r="T88" i="93"/>
  <c r="AH83" i="93"/>
  <c r="AG83" i="93"/>
  <c r="AF83" i="93"/>
  <c r="Y83" i="93"/>
  <c r="AE83" i="93" s="1"/>
  <c r="X83" i="93"/>
  <c r="AD83" i="93" s="1"/>
  <c r="AJ83" i="93" s="1"/>
  <c r="V83" i="93"/>
  <c r="U83" i="93"/>
  <c r="T83" i="93"/>
  <c r="AH82" i="93"/>
  <c r="AG82" i="93"/>
  <c r="AF82" i="93"/>
  <c r="Y82" i="93"/>
  <c r="AE82" i="93" s="1"/>
  <c r="X82" i="93"/>
  <c r="AD82" i="93" s="1"/>
  <c r="AJ82" i="93" s="1"/>
  <c r="V82" i="93"/>
  <c r="U82" i="93"/>
  <c r="T82" i="93"/>
  <c r="AH78" i="93"/>
  <c r="AG78" i="93"/>
  <c r="AF78" i="93"/>
  <c r="Y78" i="93"/>
  <c r="AE78" i="93" s="1"/>
  <c r="X78" i="93"/>
  <c r="AD78" i="93" s="1"/>
  <c r="AJ78" i="93" s="1"/>
  <c r="V78" i="93"/>
  <c r="U78" i="93"/>
  <c r="T78" i="93"/>
  <c r="AH77" i="93"/>
  <c r="AG77" i="93"/>
  <c r="AF77" i="93"/>
  <c r="Y77" i="93"/>
  <c r="AE77" i="93" s="1"/>
  <c r="X77" i="93"/>
  <c r="AD77" i="93" s="1"/>
  <c r="AJ77" i="93" s="1"/>
  <c r="V77" i="93"/>
  <c r="U77" i="93"/>
  <c r="T77" i="93"/>
  <c r="AH76" i="93"/>
  <c r="AG76" i="93"/>
  <c r="AF76" i="93"/>
  <c r="Y76" i="93"/>
  <c r="AE76" i="93" s="1"/>
  <c r="X76" i="93"/>
  <c r="AD76" i="93" s="1"/>
  <c r="AJ76" i="93" s="1"/>
  <c r="V76" i="93"/>
  <c r="U76" i="93"/>
  <c r="T76" i="93"/>
  <c r="AH75" i="93"/>
  <c r="AG75" i="93"/>
  <c r="AF75" i="93"/>
  <c r="Y75" i="93"/>
  <c r="AE75" i="93" s="1"/>
  <c r="X75" i="93"/>
  <c r="AD75" i="93" s="1"/>
  <c r="AJ75" i="93" s="1"/>
  <c r="V75" i="93"/>
  <c r="U75" i="93"/>
  <c r="T75" i="93"/>
  <c r="AH74" i="93"/>
  <c r="AG74" i="93"/>
  <c r="AF74" i="93"/>
  <c r="Y74" i="93"/>
  <c r="AE74" i="93" s="1"/>
  <c r="X74" i="93"/>
  <c r="AD74" i="93" s="1"/>
  <c r="AJ74" i="93" s="1"/>
  <c r="V74" i="93"/>
  <c r="U74" i="93"/>
  <c r="T74" i="93"/>
  <c r="AH73" i="93"/>
  <c r="AG73" i="93"/>
  <c r="AF73" i="93"/>
  <c r="Y73" i="93"/>
  <c r="AE73" i="93" s="1"/>
  <c r="AK73" i="93" s="1"/>
  <c r="X73" i="93"/>
  <c r="AD73" i="93" s="1"/>
  <c r="AJ73" i="93" s="1"/>
  <c r="AP73" i="93" s="1"/>
  <c r="W73" i="93"/>
  <c r="AC73" i="93" s="1"/>
  <c r="AI73" i="93" s="1"/>
  <c r="AO73" i="93" s="1"/>
  <c r="V73" i="93"/>
  <c r="U73" i="93"/>
  <c r="T73" i="93"/>
  <c r="AH72" i="93"/>
  <c r="AG72" i="93"/>
  <c r="AF72" i="93"/>
  <c r="Y72" i="93"/>
  <c r="AE72" i="93" s="1"/>
  <c r="X72" i="93"/>
  <c r="AD72" i="93" s="1"/>
  <c r="AJ72" i="93" s="1"/>
  <c r="V72" i="93"/>
  <c r="U72" i="93"/>
  <c r="T72" i="93"/>
  <c r="AH71" i="93"/>
  <c r="AG71" i="93"/>
  <c r="AF71" i="93"/>
  <c r="Y71" i="93"/>
  <c r="AE71" i="93" s="1"/>
  <c r="X71" i="93"/>
  <c r="AD71" i="93" s="1"/>
  <c r="AJ71" i="93" s="1"/>
  <c r="V71" i="93"/>
  <c r="U71" i="93"/>
  <c r="T71" i="93"/>
  <c r="AH70" i="93"/>
  <c r="AG70" i="93"/>
  <c r="AF70" i="93"/>
  <c r="Y70" i="93"/>
  <c r="AE70" i="93" s="1"/>
  <c r="X70" i="93"/>
  <c r="AD70" i="93" s="1"/>
  <c r="AJ70" i="93" s="1"/>
  <c r="V70" i="93"/>
  <c r="U70" i="93"/>
  <c r="T70" i="93"/>
  <c r="AH69" i="93"/>
  <c r="AG69" i="93"/>
  <c r="AF69" i="93"/>
  <c r="Y69" i="93"/>
  <c r="AE69" i="93" s="1"/>
  <c r="X69" i="93"/>
  <c r="AD69" i="93" s="1"/>
  <c r="AJ69" i="93" s="1"/>
  <c r="V69" i="93"/>
  <c r="U69" i="93"/>
  <c r="T69" i="93"/>
  <c r="AH62" i="93"/>
  <c r="AG62" i="93"/>
  <c r="AF62" i="93"/>
  <c r="Y62" i="93"/>
  <c r="AE62" i="93" s="1"/>
  <c r="X62" i="93"/>
  <c r="AD62" i="93" s="1"/>
  <c r="AJ62" i="93" s="1"/>
  <c r="V62" i="93"/>
  <c r="U62" i="93"/>
  <c r="T62" i="93"/>
  <c r="AH61" i="93"/>
  <c r="AG61" i="93"/>
  <c r="AF61" i="93"/>
  <c r="Y61" i="93"/>
  <c r="AE61" i="93" s="1"/>
  <c r="X61" i="93"/>
  <c r="AD61" i="93" s="1"/>
  <c r="AJ61" i="93" s="1"/>
  <c r="V61" i="93"/>
  <c r="U61" i="93"/>
  <c r="T61" i="93"/>
  <c r="AH60" i="93"/>
  <c r="AG60" i="93"/>
  <c r="AF60" i="93"/>
  <c r="Y60" i="93"/>
  <c r="AE60" i="93" s="1"/>
  <c r="X60" i="93"/>
  <c r="AD60" i="93" s="1"/>
  <c r="AJ60" i="93" s="1"/>
  <c r="W60" i="93"/>
  <c r="AC60" i="93" s="1"/>
  <c r="AI60" i="93" s="1"/>
  <c r="V60" i="93"/>
  <c r="U60" i="93"/>
  <c r="T60" i="93"/>
  <c r="AH59" i="93"/>
  <c r="AG59" i="93"/>
  <c r="AF59" i="93"/>
  <c r="Y59" i="93"/>
  <c r="AE59" i="93" s="1"/>
  <c r="X59" i="93"/>
  <c r="AD59" i="93" s="1"/>
  <c r="AJ59" i="93" s="1"/>
  <c r="V59" i="93"/>
  <c r="U59" i="93"/>
  <c r="T59" i="93"/>
  <c r="AH63" i="93"/>
  <c r="AG63" i="93"/>
  <c r="AF63" i="93"/>
  <c r="Y63" i="93"/>
  <c r="AE63" i="93" s="1"/>
  <c r="X63" i="93"/>
  <c r="AD63" i="93" s="1"/>
  <c r="AJ63" i="93" s="1"/>
  <c r="V63" i="93"/>
  <c r="U63" i="93"/>
  <c r="T63" i="93"/>
  <c r="AH58" i="93"/>
  <c r="AG58" i="93"/>
  <c r="AF58" i="93"/>
  <c r="Y58" i="93"/>
  <c r="AE58" i="93" s="1"/>
  <c r="X58" i="93"/>
  <c r="AD58" i="93" s="1"/>
  <c r="AJ58" i="93" s="1"/>
  <c r="V58" i="93"/>
  <c r="U58" i="93"/>
  <c r="T58" i="93"/>
  <c r="AH57" i="93"/>
  <c r="AG57" i="93"/>
  <c r="AF57" i="93"/>
  <c r="Y57" i="93"/>
  <c r="AE57" i="93" s="1"/>
  <c r="X57" i="93"/>
  <c r="AD57" i="93" s="1"/>
  <c r="AJ57" i="93" s="1"/>
  <c r="V57" i="93"/>
  <c r="U57" i="93"/>
  <c r="T57" i="93"/>
  <c r="AH56" i="93"/>
  <c r="AG56" i="93"/>
  <c r="AF56" i="93"/>
  <c r="Y56" i="93"/>
  <c r="AE56" i="93" s="1"/>
  <c r="W56" i="93"/>
  <c r="AC56" i="93" s="1"/>
  <c r="AI56" i="93" s="1"/>
  <c r="V56" i="93"/>
  <c r="U56" i="93"/>
  <c r="T56" i="93"/>
  <c r="AH55" i="93"/>
  <c r="AG55" i="93"/>
  <c r="AF55" i="93"/>
  <c r="Y55" i="93"/>
  <c r="AE55" i="93" s="1"/>
  <c r="W55" i="93"/>
  <c r="AC55" i="93" s="1"/>
  <c r="AI55" i="93" s="1"/>
  <c r="V55" i="93"/>
  <c r="U55" i="93"/>
  <c r="T55" i="93"/>
  <c r="AH54" i="93"/>
  <c r="AG54" i="93"/>
  <c r="AF54" i="93"/>
  <c r="Y54" i="93"/>
  <c r="AE54" i="93" s="1"/>
  <c r="W54" i="93"/>
  <c r="AC54" i="93" s="1"/>
  <c r="AI54" i="93" s="1"/>
  <c r="V54" i="93"/>
  <c r="U54" i="93"/>
  <c r="T54" i="93"/>
  <c r="AH53" i="93"/>
  <c r="AG53" i="93"/>
  <c r="AF53" i="93"/>
  <c r="Y53" i="93"/>
  <c r="AE53" i="93" s="1"/>
  <c r="W53" i="93"/>
  <c r="AC53" i="93" s="1"/>
  <c r="AI53" i="93" s="1"/>
  <c r="V53" i="93"/>
  <c r="U53" i="93"/>
  <c r="T53" i="93"/>
  <c r="AH52" i="93"/>
  <c r="AG52" i="93"/>
  <c r="AF52" i="93"/>
  <c r="Y52" i="93"/>
  <c r="AE52" i="93" s="1"/>
  <c r="W52" i="93"/>
  <c r="AC52" i="93" s="1"/>
  <c r="AI52" i="93" s="1"/>
  <c r="V52" i="93"/>
  <c r="U52" i="93"/>
  <c r="T52" i="93"/>
  <c r="AH51" i="93"/>
  <c r="AG51" i="93"/>
  <c r="AF51" i="93"/>
  <c r="Y51" i="93"/>
  <c r="AE51" i="93" s="1"/>
  <c r="X51" i="93"/>
  <c r="AD51" i="93" s="1"/>
  <c r="AJ51" i="93" s="1"/>
  <c r="W51" i="93"/>
  <c r="AC51" i="93" s="1"/>
  <c r="AI51" i="93" s="1"/>
  <c r="V51" i="93"/>
  <c r="U51" i="93"/>
  <c r="T51" i="93"/>
  <c r="AH50" i="93"/>
  <c r="AG50" i="93"/>
  <c r="AF50" i="93"/>
  <c r="Y50" i="93"/>
  <c r="AE50" i="93" s="1"/>
  <c r="X50" i="93"/>
  <c r="AD50" i="93" s="1"/>
  <c r="AJ50" i="93" s="1"/>
  <c r="V50" i="93"/>
  <c r="U50" i="93"/>
  <c r="T50" i="93"/>
  <c r="AH49" i="93"/>
  <c r="AG49" i="93"/>
  <c r="AF49" i="93"/>
  <c r="Y49" i="93"/>
  <c r="AE49" i="93" s="1"/>
  <c r="X49" i="93"/>
  <c r="AD49" i="93" s="1"/>
  <c r="AJ49" i="93" s="1"/>
  <c r="V49" i="93"/>
  <c r="U49" i="93"/>
  <c r="T49" i="93"/>
  <c r="AH48" i="93"/>
  <c r="AG48" i="93"/>
  <c r="AF48" i="93"/>
  <c r="Y48" i="93"/>
  <c r="AE48" i="93" s="1"/>
  <c r="X48" i="93"/>
  <c r="AD48" i="93" s="1"/>
  <c r="AJ48" i="93" s="1"/>
  <c r="V48" i="93"/>
  <c r="U48" i="93"/>
  <c r="T48" i="93"/>
  <c r="AH47" i="93"/>
  <c r="AG47" i="93"/>
  <c r="AF47" i="93"/>
  <c r="Y47" i="93"/>
  <c r="AE47" i="93" s="1"/>
  <c r="W47" i="93"/>
  <c r="AC47" i="93" s="1"/>
  <c r="AI47" i="93" s="1"/>
  <c r="V47" i="93"/>
  <c r="U47" i="93"/>
  <c r="T47" i="93"/>
  <c r="AH43" i="93"/>
  <c r="AG43" i="93"/>
  <c r="AF43" i="93"/>
  <c r="Y43" i="93"/>
  <c r="AE43" i="93" s="1"/>
  <c r="X43" i="93"/>
  <c r="AD43" i="93" s="1"/>
  <c r="AJ43" i="93" s="1"/>
  <c r="V43" i="93"/>
  <c r="U43" i="93"/>
  <c r="T43" i="93"/>
  <c r="AH42" i="93"/>
  <c r="AG42" i="93"/>
  <c r="AF42" i="93"/>
  <c r="Y42" i="93"/>
  <c r="AE42" i="93" s="1"/>
  <c r="X42" i="93"/>
  <c r="AD42" i="93" s="1"/>
  <c r="AJ42" i="93" s="1"/>
  <c r="V42" i="93"/>
  <c r="U42" i="93"/>
  <c r="T42" i="93"/>
  <c r="AH46" i="93"/>
  <c r="AG46" i="93"/>
  <c r="AF46" i="93"/>
  <c r="Y46" i="93"/>
  <c r="AE46" i="93" s="1"/>
  <c r="X46" i="93"/>
  <c r="AD46" i="93" s="1"/>
  <c r="AJ46" i="93" s="1"/>
  <c r="V46" i="93"/>
  <c r="U46" i="93"/>
  <c r="T46" i="93"/>
  <c r="AH45" i="93"/>
  <c r="AG45" i="93"/>
  <c r="AF45" i="93"/>
  <c r="Y45" i="93"/>
  <c r="AE45" i="93" s="1"/>
  <c r="X45" i="93"/>
  <c r="AD45" i="93" s="1"/>
  <c r="AJ45" i="93" s="1"/>
  <c r="V45" i="93"/>
  <c r="U45" i="93"/>
  <c r="T45" i="93"/>
  <c r="AH44" i="93"/>
  <c r="AG44" i="93"/>
  <c r="AF44" i="93"/>
  <c r="Y44" i="93"/>
  <c r="AE44" i="93" s="1"/>
  <c r="X44" i="93"/>
  <c r="AD44" i="93" s="1"/>
  <c r="AJ44" i="93" s="1"/>
  <c r="V44" i="93"/>
  <c r="U44" i="93"/>
  <c r="T44" i="93"/>
  <c r="AH41" i="93"/>
  <c r="AG41" i="93"/>
  <c r="AF41" i="93"/>
  <c r="Y41" i="93"/>
  <c r="AE41" i="93" s="1"/>
  <c r="X41" i="93"/>
  <c r="AD41" i="93" s="1"/>
  <c r="AJ41" i="93" s="1"/>
  <c r="V41" i="93"/>
  <c r="U41" i="93"/>
  <c r="T41" i="93"/>
  <c r="AH39" i="93"/>
  <c r="AG39" i="93"/>
  <c r="AF39" i="93"/>
  <c r="Y39" i="93"/>
  <c r="AE39" i="93" s="1"/>
  <c r="X39" i="93"/>
  <c r="AD39" i="93" s="1"/>
  <c r="AJ39" i="93" s="1"/>
  <c r="V39" i="93"/>
  <c r="U39" i="93"/>
  <c r="T39" i="93"/>
  <c r="AH40" i="93"/>
  <c r="AG40" i="93"/>
  <c r="AF40" i="93"/>
  <c r="Y40" i="93"/>
  <c r="AE40" i="93" s="1"/>
  <c r="X40" i="93"/>
  <c r="AD40" i="93" s="1"/>
  <c r="AJ40" i="93" s="1"/>
  <c r="V40" i="93"/>
  <c r="U40" i="93"/>
  <c r="T40" i="93"/>
  <c r="AH38" i="93"/>
  <c r="AG38" i="93"/>
  <c r="AF38" i="93"/>
  <c r="Y38" i="93"/>
  <c r="AE38" i="93" s="1"/>
  <c r="X38" i="93"/>
  <c r="AD38" i="93" s="1"/>
  <c r="AJ38" i="93" s="1"/>
  <c r="V38" i="93"/>
  <c r="U38" i="93"/>
  <c r="T38" i="93"/>
  <c r="AH37" i="93"/>
  <c r="AG37" i="93"/>
  <c r="AF37" i="93"/>
  <c r="Y37" i="93"/>
  <c r="AE37" i="93" s="1"/>
  <c r="X37" i="93"/>
  <c r="AD37" i="93" s="1"/>
  <c r="AJ37" i="93" s="1"/>
  <c r="V37" i="93"/>
  <c r="U37" i="93"/>
  <c r="T37" i="93"/>
  <c r="AH36" i="93"/>
  <c r="AG36" i="93"/>
  <c r="AF36" i="93"/>
  <c r="Y36" i="93"/>
  <c r="AE36" i="93" s="1"/>
  <c r="X36" i="93"/>
  <c r="AD36" i="93" s="1"/>
  <c r="AJ36" i="93" s="1"/>
  <c r="V36" i="93"/>
  <c r="U36" i="93"/>
  <c r="T36" i="93"/>
  <c r="AH34" i="93"/>
  <c r="AG34" i="93"/>
  <c r="AF34" i="93"/>
  <c r="Y34" i="93"/>
  <c r="AE34" i="93" s="1"/>
  <c r="X34" i="93"/>
  <c r="AD34" i="93" s="1"/>
  <c r="AJ34" i="93" s="1"/>
  <c r="V34" i="93"/>
  <c r="U34" i="93"/>
  <c r="T34" i="93"/>
  <c r="AH35" i="93"/>
  <c r="AG35" i="93"/>
  <c r="AF35" i="93"/>
  <c r="Y35" i="93"/>
  <c r="AE35" i="93" s="1"/>
  <c r="X35" i="93"/>
  <c r="AD35" i="93" s="1"/>
  <c r="AJ35" i="93" s="1"/>
  <c r="V35" i="93"/>
  <c r="U35" i="93"/>
  <c r="T35" i="93"/>
  <c r="AH33" i="93"/>
  <c r="AG33" i="93"/>
  <c r="AF33" i="93"/>
  <c r="Y33" i="93"/>
  <c r="AE33" i="93" s="1"/>
  <c r="X33" i="93"/>
  <c r="AD33" i="93" s="1"/>
  <c r="AJ33" i="93" s="1"/>
  <c r="V33" i="93"/>
  <c r="U33" i="93"/>
  <c r="T33" i="93"/>
  <c r="AH32" i="93"/>
  <c r="AG32" i="93"/>
  <c r="AF32" i="93"/>
  <c r="Y32" i="93"/>
  <c r="AE32" i="93" s="1"/>
  <c r="X32" i="93"/>
  <c r="AD32" i="93" s="1"/>
  <c r="AJ32" i="93" s="1"/>
  <c r="V32" i="93"/>
  <c r="U32" i="93"/>
  <c r="T32" i="93"/>
  <c r="AH31" i="93"/>
  <c r="AG31" i="93"/>
  <c r="AF31" i="93"/>
  <c r="Y31" i="93"/>
  <c r="AE31" i="93" s="1"/>
  <c r="X31" i="93"/>
  <c r="AD31" i="93" s="1"/>
  <c r="AJ31" i="93" s="1"/>
  <c r="V31" i="93"/>
  <c r="U31" i="93"/>
  <c r="T31" i="93"/>
  <c r="AH30" i="93"/>
  <c r="AG30" i="93"/>
  <c r="AF30" i="93"/>
  <c r="Y30" i="93"/>
  <c r="AE30" i="93" s="1"/>
  <c r="X30" i="93"/>
  <c r="AD30" i="93" s="1"/>
  <c r="AJ30" i="93" s="1"/>
  <c r="V30" i="93"/>
  <c r="U30" i="93"/>
  <c r="T30" i="93"/>
  <c r="AH29" i="93"/>
  <c r="AG29" i="93"/>
  <c r="AF29" i="93"/>
  <c r="Y29" i="93"/>
  <c r="AE29" i="93" s="1"/>
  <c r="X29" i="93"/>
  <c r="AD29" i="93" s="1"/>
  <c r="AJ29" i="93" s="1"/>
  <c r="V29" i="93"/>
  <c r="U29" i="93"/>
  <c r="T29" i="93"/>
  <c r="AH28" i="93"/>
  <c r="AG28" i="93"/>
  <c r="AF28" i="93"/>
  <c r="Y28" i="93"/>
  <c r="AE28" i="93" s="1"/>
  <c r="X28" i="93"/>
  <c r="AD28" i="93" s="1"/>
  <c r="AJ28" i="93" s="1"/>
  <c r="V28" i="93"/>
  <c r="U28" i="93"/>
  <c r="T28" i="93"/>
  <c r="AH27" i="93"/>
  <c r="AG27" i="93"/>
  <c r="AF27" i="93"/>
  <c r="Y27" i="93"/>
  <c r="AE27" i="93" s="1"/>
  <c r="X27" i="93"/>
  <c r="AD27" i="93" s="1"/>
  <c r="AJ27" i="93" s="1"/>
  <c r="V27" i="93"/>
  <c r="U27" i="93"/>
  <c r="T27" i="93"/>
  <c r="AH26" i="93"/>
  <c r="AG26" i="93"/>
  <c r="AF26" i="93"/>
  <c r="Y26" i="93"/>
  <c r="AE26" i="93" s="1"/>
  <c r="X26" i="93"/>
  <c r="AD26" i="93" s="1"/>
  <c r="AJ26" i="93" s="1"/>
  <c r="V26" i="93"/>
  <c r="U26" i="93"/>
  <c r="T26" i="93"/>
  <c r="AH25" i="93"/>
  <c r="AG25" i="93"/>
  <c r="AF25" i="93"/>
  <c r="Y25" i="93"/>
  <c r="AE25" i="93" s="1"/>
  <c r="X25" i="93"/>
  <c r="AD25" i="93" s="1"/>
  <c r="AJ25" i="93" s="1"/>
  <c r="V25" i="93"/>
  <c r="U25" i="93"/>
  <c r="T25" i="93"/>
  <c r="AH24" i="93"/>
  <c r="AG24" i="93"/>
  <c r="AF24" i="93"/>
  <c r="Y24" i="93"/>
  <c r="AE24" i="93" s="1"/>
  <c r="X24" i="93"/>
  <c r="AD24" i="93" s="1"/>
  <c r="AJ24" i="93" s="1"/>
  <c r="V24" i="93"/>
  <c r="U24" i="93"/>
  <c r="T24" i="93"/>
  <c r="AH23" i="93"/>
  <c r="AG23" i="93"/>
  <c r="AF23" i="93"/>
  <c r="Y23" i="93"/>
  <c r="AE23" i="93" s="1"/>
  <c r="X23" i="93"/>
  <c r="AD23" i="93" s="1"/>
  <c r="AJ23" i="93" s="1"/>
  <c r="V23" i="93"/>
  <c r="U23" i="93"/>
  <c r="T23" i="93"/>
  <c r="AH22" i="93"/>
  <c r="AG22" i="93"/>
  <c r="AF22" i="93"/>
  <c r="Y22" i="93"/>
  <c r="AE22" i="93" s="1"/>
  <c r="X22" i="93"/>
  <c r="AD22" i="93" s="1"/>
  <c r="AJ22" i="93" s="1"/>
  <c r="V22" i="93"/>
  <c r="U22" i="93"/>
  <c r="T22" i="93"/>
  <c r="AH21" i="93"/>
  <c r="AG21" i="93"/>
  <c r="AF21" i="93"/>
  <c r="Y21" i="93"/>
  <c r="AE21" i="93" s="1"/>
  <c r="X21" i="93"/>
  <c r="AD21" i="93" s="1"/>
  <c r="AJ21" i="93" s="1"/>
  <c r="V21" i="93"/>
  <c r="U21" i="93"/>
  <c r="T21" i="93"/>
  <c r="AH20" i="93"/>
  <c r="AG20" i="93"/>
  <c r="AF20" i="93"/>
  <c r="Y20" i="93"/>
  <c r="AE20" i="93" s="1"/>
  <c r="X20" i="93"/>
  <c r="AD20" i="93" s="1"/>
  <c r="AJ20" i="93" s="1"/>
  <c r="V20" i="93"/>
  <c r="U20" i="93"/>
  <c r="T20" i="93"/>
  <c r="AH17" i="93"/>
  <c r="AG17" i="93"/>
  <c r="AF17" i="93"/>
  <c r="Y17" i="93"/>
  <c r="AE17" i="93" s="1"/>
  <c r="W17" i="93"/>
  <c r="AC17" i="93" s="1"/>
  <c r="AI17" i="93" s="1"/>
  <c r="V17" i="93"/>
  <c r="U17" i="93"/>
  <c r="T17" i="93"/>
  <c r="AH16" i="93"/>
  <c r="AG16" i="93"/>
  <c r="AF16" i="93"/>
  <c r="Y16" i="93"/>
  <c r="AE16" i="93" s="1"/>
  <c r="W16" i="93"/>
  <c r="AC16" i="93" s="1"/>
  <c r="AI16" i="93" s="1"/>
  <c r="V16" i="93"/>
  <c r="U16" i="93"/>
  <c r="T16" i="93"/>
  <c r="AH15" i="93"/>
  <c r="AG15" i="93"/>
  <c r="AF15" i="93"/>
  <c r="Y15" i="93"/>
  <c r="AE15" i="93" s="1"/>
  <c r="W15" i="93"/>
  <c r="AC15" i="93" s="1"/>
  <c r="AI15" i="93" s="1"/>
  <c r="V15" i="93"/>
  <c r="U15" i="93"/>
  <c r="T15" i="93"/>
  <c r="AH14" i="93"/>
  <c r="AG14" i="93"/>
  <c r="AF14" i="93"/>
  <c r="Y14" i="93"/>
  <c r="AE14" i="93" s="1"/>
  <c r="W14" i="93"/>
  <c r="AC14" i="93" s="1"/>
  <c r="AI14" i="93" s="1"/>
  <c r="V14" i="93"/>
  <c r="U14" i="93"/>
  <c r="T14" i="93"/>
  <c r="AH13" i="93"/>
  <c r="AG13" i="93"/>
  <c r="AF13" i="93"/>
  <c r="Y13" i="93"/>
  <c r="AE13" i="93" s="1"/>
  <c r="W13" i="93"/>
  <c r="AC13" i="93" s="1"/>
  <c r="AI13" i="93" s="1"/>
  <c r="V13" i="93"/>
  <c r="U13" i="93"/>
  <c r="T13" i="93"/>
  <c r="AH12" i="93"/>
  <c r="AG12" i="93"/>
  <c r="AF12" i="93"/>
  <c r="Y12" i="93"/>
  <c r="AE12" i="93" s="1"/>
  <c r="X12" i="93"/>
  <c r="AD12" i="93" s="1"/>
  <c r="AJ12" i="93" s="1"/>
  <c r="V12" i="93"/>
  <c r="U12" i="93"/>
  <c r="T12" i="93"/>
  <c r="AH11" i="93"/>
  <c r="AG11" i="93"/>
  <c r="AF11" i="93"/>
  <c r="Y11" i="93"/>
  <c r="AE11" i="93" s="1"/>
  <c r="X11" i="93"/>
  <c r="AD11" i="93" s="1"/>
  <c r="AJ11" i="93" s="1"/>
  <c r="V11" i="93"/>
  <c r="U11" i="93"/>
  <c r="T11" i="93"/>
  <c r="AH10" i="93"/>
  <c r="AG10" i="93"/>
  <c r="AF10" i="93"/>
  <c r="Y10" i="93"/>
  <c r="AE10" i="93" s="1"/>
  <c r="X10" i="93"/>
  <c r="AD10" i="93" s="1"/>
  <c r="AJ10" i="93" s="1"/>
  <c r="V10" i="93"/>
  <c r="U10" i="93"/>
  <c r="T10" i="93"/>
  <c r="AH9" i="93"/>
  <c r="AG9" i="93"/>
  <c r="AF9" i="93"/>
  <c r="Y9" i="93"/>
  <c r="AE9" i="93" s="1"/>
  <c r="X9" i="93"/>
  <c r="AD9" i="93" s="1"/>
  <c r="AJ9" i="93" s="1"/>
  <c r="V9" i="93"/>
  <c r="U9" i="93"/>
  <c r="T9" i="93"/>
  <c r="AH8" i="93"/>
  <c r="AG8" i="93"/>
  <c r="AF8" i="93"/>
  <c r="Y8" i="93"/>
  <c r="AE8" i="93" s="1"/>
  <c r="X8" i="93"/>
  <c r="AD8" i="93" s="1"/>
  <c r="AJ8" i="93" s="1"/>
  <c r="V8" i="93"/>
  <c r="U8" i="93"/>
  <c r="T8" i="93"/>
  <c r="AH7" i="93"/>
  <c r="AG7" i="93"/>
  <c r="AF7" i="93"/>
  <c r="Y7" i="93"/>
  <c r="AE7" i="93" s="1"/>
  <c r="X7" i="93"/>
  <c r="AD7" i="93" s="1"/>
  <c r="AJ7" i="93" s="1"/>
  <c r="V7" i="93"/>
  <c r="U7" i="93"/>
  <c r="T7" i="93"/>
  <c r="R19" i="93"/>
  <c r="Q19" i="93"/>
  <c r="P19" i="93"/>
  <c r="O19" i="93"/>
  <c r="W19" i="93" s="1"/>
  <c r="AC19" i="93" s="1"/>
  <c r="AI19" i="93" s="1"/>
  <c r="R18" i="93"/>
  <c r="Q18" i="93"/>
  <c r="P18" i="93"/>
  <c r="O18" i="93"/>
  <c r="W18" i="93" s="1"/>
  <c r="AC18" i="93" s="1"/>
  <c r="AI18" i="93" s="1"/>
  <c r="R104" i="93"/>
  <c r="Q104" i="93"/>
  <c r="P104" i="93"/>
  <c r="O104" i="93"/>
  <c r="W104" i="93" s="1"/>
  <c r="AC104" i="93" s="1"/>
  <c r="AI104" i="93" s="1"/>
  <c r="R320" i="93"/>
  <c r="Q320" i="93"/>
  <c r="R319" i="93"/>
  <c r="Q319" i="93"/>
  <c r="E5" i="101"/>
  <c r="AZ104" i="93"/>
  <c r="AZ320" i="93"/>
  <c r="AZ319" i="93"/>
  <c r="AZ73" i="93"/>
  <c r="AQ73" i="93" l="1"/>
  <c r="AR73" i="93" s="1"/>
  <c r="AK274" i="93"/>
  <c r="AS274" i="93"/>
  <c r="AO272" i="93"/>
  <c r="AW272" i="93"/>
  <c r="AP272" i="93"/>
  <c r="AX272" i="93"/>
  <c r="AK272" i="93"/>
  <c r="AS272" i="93"/>
  <c r="AO306" i="93"/>
  <c r="AW306" i="93"/>
  <c r="AP306" i="93"/>
  <c r="AX306" i="93"/>
  <c r="AK306" i="93"/>
  <c r="AS306" i="93"/>
  <c r="AO305" i="93"/>
  <c r="AW305" i="93"/>
  <c r="AP305" i="93"/>
  <c r="AX305" i="93"/>
  <c r="AK305" i="93"/>
  <c r="AS305" i="93"/>
  <c r="AO274" i="93"/>
  <c r="AW274" i="93"/>
  <c r="AP274" i="93"/>
  <c r="AX274" i="93"/>
  <c r="AO205" i="93"/>
  <c r="AW205" i="93"/>
  <c r="AP206" i="93"/>
  <c r="AX206" i="93"/>
  <c r="AP205" i="93"/>
  <c r="AX205" i="93"/>
  <c r="AO204" i="93"/>
  <c r="AW204" i="93"/>
  <c r="AP204" i="93"/>
  <c r="AX204" i="93"/>
  <c r="AO206" i="93"/>
  <c r="AW206" i="93"/>
  <c r="AO104" i="93"/>
  <c r="AO19" i="93"/>
  <c r="AO18" i="93"/>
  <c r="AK320" i="93"/>
  <c r="AK319" i="93"/>
  <c r="AK104" i="93"/>
  <c r="AP319" i="93"/>
  <c r="AP104" i="93"/>
  <c r="AP19" i="93"/>
  <c r="AK19" i="93"/>
  <c r="AK18" i="93"/>
  <c r="AP320" i="93"/>
  <c r="AP18" i="93"/>
  <c r="AY305" i="93" l="1"/>
  <c r="AZ305" i="93" s="1"/>
  <c r="AQ306" i="93"/>
  <c r="AR306" i="93" s="1"/>
  <c r="AY306" i="93"/>
  <c r="AZ306" i="93" s="1"/>
  <c r="AQ305" i="93"/>
  <c r="AR305" i="93" s="1"/>
  <c r="AY272" i="93"/>
  <c r="AZ272" i="93" s="1"/>
  <c r="AQ272" i="93"/>
  <c r="AR272" i="93" s="1"/>
  <c r="AY274" i="93"/>
  <c r="AZ274" i="93" s="1"/>
  <c r="AQ274" i="93"/>
  <c r="AR274" i="93" s="1"/>
  <c r="AQ205" i="93"/>
  <c r="AR205" i="93" s="1"/>
  <c r="AQ206" i="93"/>
  <c r="AR206" i="93" s="1"/>
  <c r="AY206" i="93"/>
  <c r="AZ206" i="93" s="1"/>
  <c r="AQ204" i="93"/>
  <c r="AR204" i="93" s="1"/>
  <c r="AY204" i="93"/>
  <c r="AZ204" i="93" s="1"/>
  <c r="AY205" i="93"/>
  <c r="AZ205" i="93" s="1"/>
  <c r="AQ19" i="93"/>
  <c r="AR19" i="93" s="1"/>
  <c r="AQ104" i="93"/>
  <c r="AR104" i="93" s="1"/>
  <c r="AQ18" i="93"/>
  <c r="AR18" i="93" s="1"/>
  <c r="R37" i="93" l="1"/>
  <c r="Q37" i="93"/>
  <c r="P37" i="93"/>
  <c r="O37" i="93"/>
  <c r="W37" i="93" s="1"/>
  <c r="AC37" i="93" s="1"/>
  <c r="AI37" i="93" s="1"/>
  <c r="AO37" i="93" l="1"/>
  <c r="AP37" i="93"/>
  <c r="AK37" i="93"/>
  <c r="AQ37" i="93" l="1"/>
  <c r="R249" i="93" l="1"/>
  <c r="Q249" i="93"/>
  <c r="R182" i="93"/>
  <c r="Q182" i="93"/>
  <c r="R135" i="93"/>
  <c r="Q135" i="93"/>
  <c r="R111" i="93"/>
  <c r="Q111" i="93"/>
  <c r="R58" i="93"/>
  <c r="Q58" i="93"/>
  <c r="Q148" i="93"/>
  <c r="Q41" i="93"/>
  <c r="Q40" i="93"/>
  <c r="Q7" i="93"/>
  <c r="Q8" i="93"/>
  <c r="Q9" i="93"/>
  <c r="Q10" i="93"/>
  <c r="Q11" i="93"/>
  <c r="Q12" i="93"/>
  <c r="Q13" i="93"/>
  <c r="Q14" i="93"/>
  <c r="Q15" i="93"/>
  <c r="Q16" i="93"/>
  <c r="Q17" i="93"/>
  <c r="Q20" i="93"/>
  <c r="Q21" i="93"/>
  <c r="Q22" i="93"/>
  <c r="Q23" i="93"/>
  <c r="Q24" i="93"/>
  <c r="Q25" i="93"/>
  <c r="Q26" i="93"/>
  <c r="Q27" i="93"/>
  <c r="Q28" i="93"/>
  <c r="Q29" i="93"/>
  <c r="Q30" i="93"/>
  <c r="Q31" i="93"/>
  <c r="Q34" i="93"/>
  <c r="Q32" i="93"/>
  <c r="Q33" i="93"/>
  <c r="Q35" i="93"/>
  <c r="Q36" i="93"/>
  <c r="Q38" i="93"/>
  <c r="Q39" i="93"/>
  <c r="Q45" i="93"/>
  <c r="Q42" i="93"/>
  <c r="Q43" i="93"/>
  <c r="Q44" i="93"/>
  <c r="Q46" i="93"/>
  <c r="Q47" i="93"/>
  <c r="Q49" i="93"/>
  <c r="Q50" i="93"/>
  <c r="Q48" i="93"/>
  <c r="Q51" i="93"/>
  <c r="Q52" i="93"/>
  <c r="Q54" i="93"/>
  <c r="Q55" i="93"/>
  <c r="Q53" i="93"/>
  <c r="Q56" i="93"/>
  <c r="Q57" i="93"/>
  <c r="Q63" i="93"/>
  <c r="Q59" i="93"/>
  <c r="Q60" i="93"/>
  <c r="Q61" i="93"/>
  <c r="Q62" i="93"/>
  <c r="Q70" i="93"/>
  <c r="Q71" i="93"/>
  <c r="Q72" i="93"/>
  <c r="Q69" i="93"/>
  <c r="Q74" i="93"/>
  <c r="Q75" i="93"/>
  <c r="Q76" i="93"/>
  <c r="Q77" i="93"/>
  <c r="Q78" i="93"/>
  <c r="Q82" i="93"/>
  <c r="Q83" i="93"/>
  <c r="Q88" i="93"/>
  <c r="Q87" i="93"/>
  <c r="Q86" i="93"/>
  <c r="Q84" i="93"/>
  <c r="Q85" i="93"/>
  <c r="Q91" i="93"/>
  <c r="Q92" i="93"/>
  <c r="Q93" i="93"/>
  <c r="Q96" i="93"/>
  <c r="Q97" i="93"/>
  <c r="Q98" i="93"/>
  <c r="Q100" i="93"/>
  <c r="Q101" i="93"/>
  <c r="Q102" i="93"/>
  <c r="Q103" i="93"/>
  <c r="Q99" i="93"/>
  <c r="Q107" i="93"/>
  <c r="Q108" i="93"/>
  <c r="Q113" i="93"/>
  <c r="Q112" i="93"/>
  <c r="Q109" i="93"/>
  <c r="Q110" i="93"/>
  <c r="Q118" i="93"/>
  <c r="Q117" i="93"/>
  <c r="Q119" i="93"/>
  <c r="Q122" i="93"/>
  <c r="Q120" i="93"/>
  <c r="Q123" i="93"/>
  <c r="Q121" i="93"/>
  <c r="Q124" i="93"/>
  <c r="Q125" i="93"/>
  <c r="Q126" i="93"/>
  <c r="Q127" i="93"/>
  <c r="Q128" i="93"/>
  <c r="Q129" i="93"/>
  <c r="Q131" i="93"/>
  <c r="Q132" i="93"/>
  <c r="Q133" i="93"/>
  <c r="Q134" i="93"/>
  <c r="Q130" i="93"/>
  <c r="Q136" i="93"/>
  <c r="Q137" i="93"/>
  <c r="Q138" i="93"/>
  <c r="Q139" i="93"/>
  <c r="Q140" i="93"/>
  <c r="Q143" i="93"/>
  <c r="Q141" i="93"/>
  <c r="Q142" i="93"/>
  <c r="Q144" i="93"/>
  <c r="Q145" i="93"/>
  <c r="Q146" i="93"/>
  <c r="Q147" i="93"/>
  <c r="Q152" i="93"/>
  <c r="Q153" i="93"/>
  <c r="Q150" i="93"/>
  <c r="Q151" i="93"/>
  <c r="Q154" i="93"/>
  <c r="Q158" i="93"/>
  <c r="Q159" i="93"/>
  <c r="Q157" i="93"/>
  <c r="Q155" i="93"/>
  <c r="Q156" i="93"/>
  <c r="Q164" i="93"/>
  <c r="Q160" i="93"/>
  <c r="Q161" i="93"/>
  <c r="Q162" i="93"/>
  <c r="Q163" i="93"/>
  <c r="Q169" i="93"/>
  <c r="Q166" i="93"/>
  <c r="Q167" i="93"/>
  <c r="Q165" i="93"/>
  <c r="Q168" i="93"/>
  <c r="Q174" i="93"/>
  <c r="Q179" i="93"/>
  <c r="Q176" i="93"/>
  <c r="Q178" i="93"/>
  <c r="Q175" i="93"/>
  <c r="Q177" i="93"/>
  <c r="Q183" i="93"/>
  <c r="Q180" i="93"/>
  <c r="Q181" i="93"/>
  <c r="Q184" i="93"/>
  <c r="Q185" i="93"/>
  <c r="Q186" i="93"/>
  <c r="Q187" i="93"/>
  <c r="Q188" i="93"/>
  <c r="Q189" i="93"/>
  <c r="Q192" i="93"/>
  <c r="Q193" i="93"/>
  <c r="Q190" i="93"/>
  <c r="Q191" i="93"/>
  <c r="Q195" i="93"/>
  <c r="Q196" i="93"/>
  <c r="Q197" i="93"/>
  <c r="Q194" i="93"/>
  <c r="Q198" i="93"/>
  <c r="Q200" i="93"/>
  <c r="Q199" i="93"/>
  <c r="Q201" i="93"/>
  <c r="Q202" i="93"/>
  <c r="Q203" i="93"/>
  <c r="Q211" i="93"/>
  <c r="Q214" i="93"/>
  <c r="Q216" i="93"/>
  <c r="Q213" i="93"/>
  <c r="Q219" i="93"/>
  <c r="Q220" i="93"/>
  <c r="Q221" i="93"/>
  <c r="Q222" i="93"/>
  <c r="Q223" i="93"/>
  <c r="Q224" i="93"/>
  <c r="Q225" i="93"/>
  <c r="Q226" i="93"/>
  <c r="Q231" i="93"/>
  <c r="Q227" i="93"/>
  <c r="Q228" i="93"/>
  <c r="Q229" i="93"/>
  <c r="Q230" i="93"/>
  <c r="Q236" i="93"/>
  <c r="Q234" i="93"/>
  <c r="Q233" i="93"/>
  <c r="Q232" i="93"/>
  <c r="Q235" i="93"/>
  <c r="Q237" i="93"/>
  <c r="Q238" i="93"/>
  <c r="Q239" i="93"/>
  <c r="Q240" i="93"/>
  <c r="Q241" i="93"/>
  <c r="Q242" i="93"/>
  <c r="Q243" i="93"/>
  <c r="Q244" i="93"/>
  <c r="Q245" i="93"/>
  <c r="Q246" i="93"/>
  <c r="Q247" i="93"/>
  <c r="Q248" i="93"/>
  <c r="Q252" i="93"/>
  <c r="Q251" i="93"/>
  <c r="Q253" i="93"/>
  <c r="Q254" i="93"/>
  <c r="Q255" i="93"/>
  <c r="Q257" i="93"/>
  <c r="Q258" i="93"/>
  <c r="Q259" i="93"/>
  <c r="Q256" i="93"/>
  <c r="Q260" i="93"/>
  <c r="Q264" i="93"/>
  <c r="Q265" i="93"/>
  <c r="Q261" i="93"/>
  <c r="Q262" i="93"/>
  <c r="Q263" i="93"/>
  <c r="Q269" i="93"/>
  <c r="Q268" i="93"/>
  <c r="Q266" i="93"/>
  <c r="Q267" i="93"/>
  <c r="Q271" i="93"/>
  <c r="Q273" i="93"/>
  <c r="Q276" i="93"/>
  <c r="Q278" i="93"/>
  <c r="Q279" i="93"/>
  <c r="Q275" i="93"/>
  <c r="Q277" i="93"/>
  <c r="Q280" i="93"/>
  <c r="Q281" i="93"/>
  <c r="Q283" i="93"/>
  <c r="Q284" i="93"/>
  <c r="Q282" i="93"/>
  <c r="Q285" i="93"/>
  <c r="Q290" i="93"/>
  <c r="Q286" i="93"/>
  <c r="Q287" i="93"/>
  <c r="Q288" i="93"/>
  <c r="Q289" i="93"/>
  <c r="Q293" i="93"/>
  <c r="Q294" i="93"/>
  <c r="Q291" i="93"/>
  <c r="Q292" i="93"/>
  <c r="Q295" i="93"/>
  <c r="Q297" i="93"/>
  <c r="Q298" i="93"/>
  <c r="Q299" i="93"/>
  <c r="Q296" i="93"/>
  <c r="Q302" i="93"/>
  <c r="Q303" i="93"/>
  <c r="Q304" i="93"/>
  <c r="Q307" i="93"/>
  <c r="Q308" i="93"/>
  <c r="Q309" i="93"/>
  <c r="Q310" i="93"/>
  <c r="Q311" i="93"/>
  <c r="Q312" i="93"/>
  <c r="Q313" i="93"/>
  <c r="Q318" i="93"/>
  <c r="Q316" i="93"/>
  <c r="Q317" i="93"/>
  <c r="Q314" i="93"/>
  <c r="Q315" i="93"/>
  <c r="Q321" i="93"/>
  <c r="Q322" i="93"/>
  <c r="Q323" i="93"/>
  <c r="Q90" i="93"/>
  <c r="Q94" i="93"/>
  <c r="Q95" i="93"/>
  <c r="Q324" i="93"/>
  <c r="Q325" i="93"/>
  <c r="Q326" i="93"/>
  <c r="Q327" i="93"/>
  <c r="Q332" i="93"/>
  <c r="Q328" i="93"/>
  <c r="Q329" i="93"/>
  <c r="Q330" i="93"/>
  <c r="Q331" i="93"/>
  <c r="Q333" i="93"/>
  <c r="Q334" i="93"/>
  <c r="Q335" i="93"/>
  <c r="Q343" i="93"/>
  <c r="Q345" i="93"/>
  <c r="Q341" i="93"/>
  <c r="Q338" i="93"/>
  <c r="Q339" i="93"/>
  <c r="Q336" i="93"/>
  <c r="Q337" i="93"/>
  <c r="Q340" i="93"/>
  <c r="Q6" i="93"/>
  <c r="H306" i="93"/>
  <c r="H305" i="93"/>
  <c r="H274" i="93"/>
  <c r="H272" i="93"/>
  <c r="H19" i="93"/>
  <c r="R340" i="93"/>
  <c r="P340" i="93"/>
  <c r="O340" i="93"/>
  <c r="R337" i="93"/>
  <c r="P337" i="93"/>
  <c r="O337" i="93"/>
  <c r="R336" i="93"/>
  <c r="P336" i="93"/>
  <c r="O336" i="93"/>
  <c r="R339" i="93"/>
  <c r="P339" i="93"/>
  <c r="O339" i="93"/>
  <c r="R338" i="93"/>
  <c r="P338" i="93"/>
  <c r="O338" i="93"/>
  <c r="R57" i="93"/>
  <c r="R51" i="93"/>
  <c r="P51" i="93"/>
  <c r="O51" i="93"/>
  <c r="P345" i="93"/>
  <c r="O345" i="93"/>
  <c r="W345" i="93" s="1"/>
  <c r="AC345" i="93" s="1"/>
  <c r="AI345" i="93" s="1"/>
  <c r="R335" i="93"/>
  <c r="P335" i="93"/>
  <c r="O335" i="93"/>
  <c r="W335" i="93" s="1"/>
  <c r="AC335" i="93" s="1"/>
  <c r="AI335" i="93" s="1"/>
  <c r="R334" i="93"/>
  <c r="P334" i="93"/>
  <c r="O334" i="93"/>
  <c r="W334" i="93" s="1"/>
  <c r="AC334" i="93" s="1"/>
  <c r="AI334" i="93" s="1"/>
  <c r="R333" i="93"/>
  <c r="P333" i="93"/>
  <c r="O333" i="93"/>
  <c r="W333" i="93" s="1"/>
  <c r="AC333" i="93" s="1"/>
  <c r="AI333" i="93" s="1"/>
  <c r="R331" i="93"/>
  <c r="R330" i="93"/>
  <c r="R329" i="93"/>
  <c r="P329" i="93"/>
  <c r="O329" i="93"/>
  <c r="W329" i="93" s="1"/>
  <c r="AC329" i="93" s="1"/>
  <c r="AI329" i="93" s="1"/>
  <c r="P328" i="93"/>
  <c r="O328" i="93"/>
  <c r="W328" i="93" s="1"/>
  <c r="AC328" i="93" s="1"/>
  <c r="AI328" i="93" s="1"/>
  <c r="R332" i="93"/>
  <c r="P327" i="93"/>
  <c r="O327" i="93"/>
  <c r="W327" i="93" s="1"/>
  <c r="AC327" i="93" s="1"/>
  <c r="AI327" i="93" s="1"/>
  <c r="R326" i="93"/>
  <c r="P326" i="93"/>
  <c r="O326" i="93"/>
  <c r="W326" i="93" s="1"/>
  <c r="AC326" i="93" s="1"/>
  <c r="AI326" i="93" s="1"/>
  <c r="R325" i="93"/>
  <c r="P325" i="93"/>
  <c r="O325" i="93"/>
  <c r="W325" i="93" s="1"/>
  <c r="AC325" i="93" s="1"/>
  <c r="AI325" i="93" s="1"/>
  <c r="R324" i="93"/>
  <c r="P324" i="93"/>
  <c r="O324" i="93"/>
  <c r="W324" i="93" s="1"/>
  <c r="AC324" i="93" s="1"/>
  <c r="AI324" i="93" s="1"/>
  <c r="R95" i="93"/>
  <c r="P95" i="93"/>
  <c r="O95" i="93"/>
  <c r="W95" i="93" s="1"/>
  <c r="AC95" i="93" s="1"/>
  <c r="AI95" i="93" s="1"/>
  <c r="R94" i="93"/>
  <c r="P94" i="93"/>
  <c r="O94" i="93"/>
  <c r="W94" i="93" s="1"/>
  <c r="AC94" i="93" s="1"/>
  <c r="AI94" i="93" s="1"/>
  <c r="R90" i="93"/>
  <c r="P90" i="93"/>
  <c r="O90" i="93"/>
  <c r="W90" i="93" s="1"/>
  <c r="AC90" i="93" s="1"/>
  <c r="AI90" i="93" s="1"/>
  <c r="P323" i="93"/>
  <c r="O323" i="93"/>
  <c r="W323" i="93" s="1"/>
  <c r="AC323" i="93" s="1"/>
  <c r="AI323" i="93" s="1"/>
  <c r="P322" i="93"/>
  <c r="O322" i="93"/>
  <c r="W322" i="93" s="1"/>
  <c r="AC322" i="93" s="1"/>
  <c r="AI322" i="93" s="1"/>
  <c r="R321" i="93"/>
  <c r="P321" i="93"/>
  <c r="O321" i="93"/>
  <c r="W321" i="93" s="1"/>
  <c r="AC321" i="93" s="1"/>
  <c r="AI321" i="93" s="1"/>
  <c r="R309" i="93"/>
  <c r="P309" i="93"/>
  <c r="O309" i="93"/>
  <c r="W309" i="93" s="1"/>
  <c r="AC309" i="93" s="1"/>
  <c r="AI309" i="93" s="1"/>
  <c r="P308" i="93"/>
  <c r="O308" i="93"/>
  <c r="W308" i="93" s="1"/>
  <c r="AC308" i="93" s="1"/>
  <c r="AI308" i="93" s="1"/>
  <c r="R313" i="93"/>
  <c r="P313" i="93"/>
  <c r="O313" i="93"/>
  <c r="W313" i="93" s="1"/>
  <c r="AC313" i="93" s="1"/>
  <c r="AI313" i="93" s="1"/>
  <c r="R312" i="93"/>
  <c r="P312" i="93"/>
  <c r="O312" i="93"/>
  <c r="W312" i="93" s="1"/>
  <c r="AC312" i="93" s="1"/>
  <c r="AI312" i="93" s="1"/>
  <c r="R311" i="93"/>
  <c r="P311" i="93"/>
  <c r="O311" i="93"/>
  <c r="W311" i="93" s="1"/>
  <c r="AC311" i="93" s="1"/>
  <c r="AI311" i="93" s="1"/>
  <c r="P310" i="93"/>
  <c r="O310" i="93"/>
  <c r="W310" i="93" s="1"/>
  <c r="AC310" i="93" s="1"/>
  <c r="AI310" i="93" s="1"/>
  <c r="P304" i="93"/>
  <c r="X304" i="93" s="1"/>
  <c r="AD304" i="93" s="1"/>
  <c r="AJ304" i="93" s="1"/>
  <c r="O304" i="93"/>
  <c r="P303" i="93"/>
  <c r="X303" i="93" s="1"/>
  <c r="AD303" i="93" s="1"/>
  <c r="AJ303" i="93" s="1"/>
  <c r="O303" i="93"/>
  <c r="P302" i="93"/>
  <c r="X302" i="93" s="1"/>
  <c r="AD302" i="93" s="1"/>
  <c r="AJ302" i="93" s="1"/>
  <c r="O302" i="93"/>
  <c r="P296" i="93"/>
  <c r="O296" i="93"/>
  <c r="W296" i="93" s="1"/>
  <c r="AC296" i="93" s="1"/>
  <c r="AI296" i="93" s="1"/>
  <c r="R292" i="93"/>
  <c r="P291" i="93"/>
  <c r="O291" i="93"/>
  <c r="W291" i="93" s="1"/>
  <c r="AC291" i="93" s="1"/>
  <c r="AI291" i="93" s="1"/>
  <c r="P285" i="93"/>
  <c r="O285" i="93"/>
  <c r="W285" i="93" s="1"/>
  <c r="AC285" i="93" s="1"/>
  <c r="AI285" i="93" s="1"/>
  <c r="P282" i="93"/>
  <c r="O282" i="93"/>
  <c r="W282" i="93" s="1"/>
  <c r="AC282" i="93" s="1"/>
  <c r="AI282" i="93" s="1"/>
  <c r="R299" i="93"/>
  <c r="P299" i="93"/>
  <c r="O299" i="93"/>
  <c r="W299" i="93" s="1"/>
  <c r="AC299" i="93" s="1"/>
  <c r="AI299" i="93" s="1"/>
  <c r="R298" i="93"/>
  <c r="P298" i="93"/>
  <c r="O298" i="93"/>
  <c r="W298" i="93" s="1"/>
  <c r="AC298" i="93" s="1"/>
  <c r="AI298" i="93" s="1"/>
  <c r="P297" i="93"/>
  <c r="O297" i="93"/>
  <c r="W297" i="93" s="1"/>
  <c r="AC297" i="93" s="1"/>
  <c r="AI297" i="93" s="1"/>
  <c r="R280" i="93"/>
  <c r="P280" i="93"/>
  <c r="O280" i="93"/>
  <c r="R295" i="93"/>
  <c r="P295" i="93"/>
  <c r="O295" i="93"/>
  <c r="W295" i="93" s="1"/>
  <c r="AC295" i="93" s="1"/>
  <c r="AI295" i="93" s="1"/>
  <c r="R294" i="93"/>
  <c r="R293" i="93"/>
  <c r="R289" i="93"/>
  <c r="P289" i="93"/>
  <c r="O289" i="93"/>
  <c r="W289" i="93" s="1"/>
  <c r="AC289" i="93" s="1"/>
  <c r="AI289" i="93" s="1"/>
  <c r="R288" i="93"/>
  <c r="P288" i="93"/>
  <c r="O288" i="93"/>
  <c r="W288" i="93" s="1"/>
  <c r="AC288" i="93" s="1"/>
  <c r="AI288" i="93" s="1"/>
  <c r="R287" i="93"/>
  <c r="P287" i="93"/>
  <c r="O287" i="93"/>
  <c r="W287" i="93" s="1"/>
  <c r="AC287" i="93" s="1"/>
  <c r="AI287" i="93" s="1"/>
  <c r="R290" i="93"/>
  <c r="P290" i="93"/>
  <c r="O290" i="93"/>
  <c r="W290" i="93" s="1"/>
  <c r="AC290" i="93" s="1"/>
  <c r="AI290" i="93" s="1"/>
  <c r="R286" i="93"/>
  <c r="P286" i="93"/>
  <c r="O286" i="93"/>
  <c r="W286" i="93" s="1"/>
  <c r="AC286" i="93" s="1"/>
  <c r="AI286" i="93" s="1"/>
  <c r="P284" i="93"/>
  <c r="O284" i="93"/>
  <c r="W284" i="93" s="1"/>
  <c r="AC284" i="93" s="1"/>
  <c r="AI284" i="93" s="1"/>
  <c r="P283" i="93"/>
  <c r="O283" i="93"/>
  <c r="W283" i="93" s="1"/>
  <c r="AC283" i="93" s="1"/>
  <c r="AI283" i="93" s="1"/>
  <c r="R281" i="93"/>
  <c r="P281" i="93"/>
  <c r="O281" i="93"/>
  <c r="W281" i="93" s="1"/>
  <c r="AC281" i="93" s="1"/>
  <c r="AI281" i="93" s="1"/>
  <c r="P279" i="93"/>
  <c r="O279" i="93"/>
  <c r="W279" i="93" s="1"/>
  <c r="AC279" i="93" s="1"/>
  <c r="AI279" i="93" s="1"/>
  <c r="R273" i="93"/>
  <c r="P273" i="93"/>
  <c r="O273" i="93"/>
  <c r="W273" i="93" s="1"/>
  <c r="AC273" i="93" s="1"/>
  <c r="AI273" i="93" s="1"/>
  <c r="R271" i="93"/>
  <c r="P271" i="93"/>
  <c r="O271" i="93"/>
  <c r="W271" i="93" s="1"/>
  <c r="AC271" i="93" s="1"/>
  <c r="AI271" i="93" s="1"/>
  <c r="R267" i="93"/>
  <c r="P267" i="93"/>
  <c r="O267" i="93"/>
  <c r="W267" i="93" s="1"/>
  <c r="AC267" i="93" s="1"/>
  <c r="AI267" i="93" s="1"/>
  <c r="P266" i="93"/>
  <c r="O266" i="93"/>
  <c r="W266" i="93" s="1"/>
  <c r="AC266" i="93" s="1"/>
  <c r="AI266" i="93" s="1"/>
  <c r="P268" i="93"/>
  <c r="O268" i="93"/>
  <c r="W268" i="93" s="1"/>
  <c r="AC268" i="93" s="1"/>
  <c r="AI268" i="93" s="1"/>
  <c r="P263" i="93"/>
  <c r="O263" i="93"/>
  <c r="W263" i="93" s="1"/>
  <c r="AC263" i="93" s="1"/>
  <c r="AI263" i="93" s="1"/>
  <c r="P262" i="93"/>
  <c r="O262" i="93"/>
  <c r="W262" i="93" s="1"/>
  <c r="AC262" i="93" s="1"/>
  <c r="AI262" i="93" s="1"/>
  <c r="R269" i="93"/>
  <c r="P269" i="93"/>
  <c r="O269" i="93"/>
  <c r="W269" i="93" s="1"/>
  <c r="AC269" i="93" s="1"/>
  <c r="AI269" i="93" s="1"/>
  <c r="P261" i="93"/>
  <c r="O261" i="93"/>
  <c r="W261" i="93" s="1"/>
  <c r="AC261" i="93" s="1"/>
  <c r="AI261" i="93" s="1"/>
  <c r="R265" i="93"/>
  <c r="P265" i="93"/>
  <c r="O265" i="93"/>
  <c r="W265" i="93" s="1"/>
  <c r="AC265" i="93" s="1"/>
  <c r="AI265" i="93" s="1"/>
  <c r="R264" i="93"/>
  <c r="P264" i="93"/>
  <c r="O264" i="93"/>
  <c r="W264" i="93" s="1"/>
  <c r="AC264" i="93" s="1"/>
  <c r="AI264" i="93" s="1"/>
  <c r="P260" i="93"/>
  <c r="O260" i="93"/>
  <c r="W260" i="93" s="1"/>
  <c r="AC260" i="93" s="1"/>
  <c r="AI260" i="93" s="1"/>
  <c r="P259" i="93"/>
  <c r="O259" i="93"/>
  <c r="W259" i="93" s="1"/>
  <c r="AC259" i="93" s="1"/>
  <c r="AI259" i="93" s="1"/>
  <c r="P258" i="93"/>
  <c r="O258" i="93"/>
  <c r="W258" i="93" s="1"/>
  <c r="AC258" i="93" s="1"/>
  <c r="AI258" i="93" s="1"/>
  <c r="P255" i="93"/>
  <c r="O255" i="93"/>
  <c r="W255" i="93" s="1"/>
  <c r="AC255" i="93" s="1"/>
  <c r="AI255" i="93" s="1"/>
  <c r="P254" i="93"/>
  <c r="O254" i="93"/>
  <c r="W254" i="93" s="1"/>
  <c r="AC254" i="93" s="1"/>
  <c r="AI254" i="93" s="1"/>
  <c r="P253" i="93"/>
  <c r="O253" i="93"/>
  <c r="W253" i="93" s="1"/>
  <c r="AC253" i="93" s="1"/>
  <c r="AI253" i="93" s="1"/>
  <c r="P251" i="93"/>
  <c r="O251" i="93"/>
  <c r="W251" i="93" s="1"/>
  <c r="AC251" i="93" s="1"/>
  <c r="AI251" i="93" s="1"/>
  <c r="P252" i="93"/>
  <c r="O252" i="93"/>
  <c r="W252" i="93" s="1"/>
  <c r="AC252" i="93" s="1"/>
  <c r="AI252" i="93" s="1"/>
  <c r="R246" i="93"/>
  <c r="P246" i="93"/>
  <c r="O246" i="93"/>
  <c r="W246" i="93" s="1"/>
  <c r="AC246" i="93" s="1"/>
  <c r="AI246" i="93" s="1"/>
  <c r="R244" i="93"/>
  <c r="P244" i="93"/>
  <c r="O244" i="93"/>
  <c r="W244" i="93" s="1"/>
  <c r="AC244" i="93" s="1"/>
  <c r="AI244" i="93" s="1"/>
  <c r="R243" i="93"/>
  <c r="P243" i="93"/>
  <c r="O243" i="93"/>
  <c r="W243" i="93" s="1"/>
  <c r="AC243" i="93" s="1"/>
  <c r="AI243" i="93" s="1"/>
  <c r="R242" i="93"/>
  <c r="P242" i="93"/>
  <c r="O242" i="93"/>
  <c r="W242" i="93" s="1"/>
  <c r="AC242" i="93" s="1"/>
  <c r="AI242" i="93" s="1"/>
  <c r="AO242" i="93" s="1"/>
  <c r="R248" i="93"/>
  <c r="R247" i="93"/>
  <c r="R245" i="93"/>
  <c r="P245" i="93"/>
  <c r="O245" i="93"/>
  <c r="W245" i="93" s="1"/>
  <c r="AC245" i="93" s="1"/>
  <c r="AI245" i="93" s="1"/>
  <c r="R241" i="93"/>
  <c r="P241" i="93"/>
  <c r="X241" i="93" s="1"/>
  <c r="AD241" i="93" s="1"/>
  <c r="AJ241" i="93" s="1"/>
  <c r="O241" i="93"/>
  <c r="R240" i="93"/>
  <c r="P240" i="93"/>
  <c r="X240" i="93" s="1"/>
  <c r="AD240" i="93" s="1"/>
  <c r="AJ240" i="93" s="1"/>
  <c r="O240" i="93"/>
  <c r="R239" i="93"/>
  <c r="P239" i="93"/>
  <c r="X239" i="93" s="1"/>
  <c r="AD239" i="93" s="1"/>
  <c r="AJ239" i="93" s="1"/>
  <c r="O239" i="93"/>
  <c r="R238" i="93"/>
  <c r="P238" i="93"/>
  <c r="X238" i="93" s="1"/>
  <c r="AD238" i="93" s="1"/>
  <c r="AJ238" i="93" s="1"/>
  <c r="O238" i="93"/>
  <c r="R237" i="93"/>
  <c r="P237" i="93"/>
  <c r="X237" i="93" s="1"/>
  <c r="AD237" i="93" s="1"/>
  <c r="AJ237" i="93" s="1"/>
  <c r="O237" i="93"/>
  <c r="R230" i="93"/>
  <c r="P230" i="93"/>
  <c r="X230" i="93" s="1"/>
  <c r="AD230" i="93" s="1"/>
  <c r="AJ230" i="93" s="1"/>
  <c r="O230" i="93"/>
  <c r="R229" i="93"/>
  <c r="P229" i="93"/>
  <c r="X229" i="93" s="1"/>
  <c r="AD229" i="93" s="1"/>
  <c r="AJ229" i="93" s="1"/>
  <c r="AP229" i="93" s="1"/>
  <c r="O229" i="93"/>
  <c r="R228" i="93"/>
  <c r="P228" i="93"/>
  <c r="X228" i="93" s="1"/>
  <c r="AD228" i="93" s="1"/>
  <c r="AJ228" i="93" s="1"/>
  <c r="O228" i="93"/>
  <c r="R227" i="93"/>
  <c r="P227" i="93"/>
  <c r="X227" i="93" s="1"/>
  <c r="AD227" i="93" s="1"/>
  <c r="AJ227" i="93" s="1"/>
  <c r="O227" i="93"/>
  <c r="R231" i="93"/>
  <c r="P231" i="93"/>
  <c r="X231" i="93" s="1"/>
  <c r="AD231" i="93" s="1"/>
  <c r="AJ231" i="93" s="1"/>
  <c r="O231" i="93"/>
  <c r="P226" i="93"/>
  <c r="X226" i="93" s="1"/>
  <c r="AD226" i="93" s="1"/>
  <c r="AJ226" i="93" s="1"/>
  <c r="AP226" i="93" s="1"/>
  <c r="O226" i="93"/>
  <c r="P225" i="93"/>
  <c r="X225" i="93" s="1"/>
  <c r="AD225" i="93" s="1"/>
  <c r="AJ225" i="93" s="1"/>
  <c r="O225" i="93"/>
  <c r="P224" i="93"/>
  <c r="X224" i="93" s="1"/>
  <c r="AD224" i="93" s="1"/>
  <c r="AJ224" i="93" s="1"/>
  <c r="O224" i="93"/>
  <c r="P223" i="93"/>
  <c r="X223" i="93" s="1"/>
  <c r="AD223" i="93" s="1"/>
  <c r="AJ223" i="93" s="1"/>
  <c r="O223" i="93"/>
  <c r="R222" i="93"/>
  <c r="P222" i="93"/>
  <c r="X222" i="93" s="1"/>
  <c r="AD222" i="93" s="1"/>
  <c r="AJ222" i="93" s="1"/>
  <c r="O222" i="93"/>
  <c r="P203" i="93"/>
  <c r="O203" i="93"/>
  <c r="W203" i="93" s="1"/>
  <c r="AC203" i="93" s="1"/>
  <c r="AI203" i="93" s="1"/>
  <c r="R202" i="93"/>
  <c r="P202" i="93"/>
  <c r="O202" i="93"/>
  <c r="W202" i="93" s="1"/>
  <c r="AC202" i="93" s="1"/>
  <c r="AI202" i="93" s="1"/>
  <c r="R201" i="93"/>
  <c r="P201" i="93"/>
  <c r="O201" i="93"/>
  <c r="W201" i="93" s="1"/>
  <c r="AC201" i="93" s="1"/>
  <c r="AI201" i="93" s="1"/>
  <c r="R216" i="93"/>
  <c r="P198" i="93"/>
  <c r="O198" i="93"/>
  <c r="W198" i="93" s="1"/>
  <c r="AC198" i="93" s="1"/>
  <c r="AI198" i="93" s="1"/>
  <c r="R197" i="93"/>
  <c r="P197" i="93"/>
  <c r="P196" i="93"/>
  <c r="O196" i="93"/>
  <c r="W196" i="93" s="1"/>
  <c r="AC196" i="93" s="1"/>
  <c r="AI196" i="93" s="1"/>
  <c r="P191" i="93"/>
  <c r="O191" i="93"/>
  <c r="W191" i="93" s="1"/>
  <c r="AC191" i="93" s="1"/>
  <c r="AI191" i="93" s="1"/>
  <c r="P190" i="93"/>
  <c r="O190" i="93"/>
  <c r="W190" i="93" s="1"/>
  <c r="AC190" i="93" s="1"/>
  <c r="AI190" i="93" s="1"/>
  <c r="P188" i="93"/>
  <c r="O188" i="93"/>
  <c r="W188" i="93" s="1"/>
  <c r="AC188" i="93" s="1"/>
  <c r="AI188" i="93" s="1"/>
  <c r="P187" i="93"/>
  <c r="O187" i="93"/>
  <c r="W187" i="93" s="1"/>
  <c r="AC187" i="93" s="1"/>
  <c r="AI187" i="93" s="1"/>
  <c r="P193" i="93"/>
  <c r="O193" i="93"/>
  <c r="W193" i="93" s="1"/>
  <c r="AC193" i="93" s="1"/>
  <c r="AI193" i="93" s="1"/>
  <c r="P192" i="93"/>
  <c r="O192" i="93"/>
  <c r="W192" i="93" s="1"/>
  <c r="AC192" i="93" s="1"/>
  <c r="AI192" i="93" s="1"/>
  <c r="R189" i="93"/>
  <c r="P189" i="93"/>
  <c r="O189" i="93"/>
  <c r="W189" i="93" s="1"/>
  <c r="AC189" i="93" s="1"/>
  <c r="AI189" i="93" s="1"/>
  <c r="P177" i="93"/>
  <c r="O177" i="93"/>
  <c r="W177" i="93" s="1"/>
  <c r="AC177" i="93" s="1"/>
  <c r="AI177" i="93" s="1"/>
  <c r="P175" i="93"/>
  <c r="O175" i="93"/>
  <c r="W175" i="93" s="1"/>
  <c r="AC175" i="93" s="1"/>
  <c r="AI175" i="93" s="1"/>
  <c r="P178" i="93"/>
  <c r="O178" i="93"/>
  <c r="W178" i="93" s="1"/>
  <c r="AC178" i="93" s="1"/>
  <c r="AI178" i="93" s="1"/>
  <c r="R179" i="93"/>
  <c r="P179" i="93"/>
  <c r="O179" i="93"/>
  <c r="W179" i="93" s="1"/>
  <c r="AC179" i="93" s="1"/>
  <c r="AI179" i="93" s="1"/>
  <c r="P186" i="93"/>
  <c r="O186" i="93"/>
  <c r="W186" i="93" s="1"/>
  <c r="AC186" i="93" s="1"/>
  <c r="AI186" i="93" s="1"/>
  <c r="P185" i="93"/>
  <c r="O185" i="93"/>
  <c r="W185" i="93" s="1"/>
  <c r="AC185" i="93" s="1"/>
  <c r="AI185" i="93" s="1"/>
  <c r="R184" i="93"/>
  <c r="P184" i="93"/>
  <c r="O184" i="93"/>
  <c r="W184" i="93" s="1"/>
  <c r="AC184" i="93" s="1"/>
  <c r="AI184" i="93" s="1"/>
  <c r="R181" i="93"/>
  <c r="R180" i="93"/>
  <c r="R183" i="93"/>
  <c r="P183" i="93"/>
  <c r="O183" i="93"/>
  <c r="P174" i="93"/>
  <c r="X174" i="93" s="1"/>
  <c r="AD174" i="93" s="1"/>
  <c r="AJ174" i="93" s="1"/>
  <c r="O174" i="93"/>
  <c r="P176" i="93"/>
  <c r="O176" i="93"/>
  <c r="W176" i="93" s="1"/>
  <c r="AC176" i="93" s="1"/>
  <c r="AI176" i="93" s="1"/>
  <c r="P168" i="93"/>
  <c r="O168" i="93"/>
  <c r="W168" i="93" s="1"/>
  <c r="AC168" i="93" s="1"/>
  <c r="AI168" i="93" s="1"/>
  <c r="P165" i="93"/>
  <c r="O165" i="93"/>
  <c r="W165" i="93" s="1"/>
  <c r="AC165" i="93" s="1"/>
  <c r="AI165" i="93" s="1"/>
  <c r="R169" i="93"/>
  <c r="P169" i="93"/>
  <c r="O169" i="93"/>
  <c r="W169" i="93" s="1"/>
  <c r="AC169" i="93" s="1"/>
  <c r="AI169" i="93" s="1"/>
  <c r="P156" i="93"/>
  <c r="O156" i="93"/>
  <c r="W156" i="93" s="1"/>
  <c r="AC156" i="93" s="1"/>
  <c r="AI156" i="93" s="1"/>
  <c r="P155" i="93"/>
  <c r="O155" i="93"/>
  <c r="W155" i="93" s="1"/>
  <c r="AC155" i="93" s="1"/>
  <c r="AI155" i="93" s="1"/>
  <c r="P167" i="93"/>
  <c r="O167" i="93"/>
  <c r="W167" i="93" s="1"/>
  <c r="AC167" i="93" s="1"/>
  <c r="AI167" i="93" s="1"/>
  <c r="P166" i="93"/>
  <c r="O166" i="93"/>
  <c r="W166" i="93" s="1"/>
  <c r="AC166" i="93" s="1"/>
  <c r="AI166" i="93" s="1"/>
  <c r="R159" i="93"/>
  <c r="P159" i="93"/>
  <c r="O159" i="93"/>
  <c r="W159" i="93" s="1"/>
  <c r="AC159" i="93" s="1"/>
  <c r="AI159" i="93" s="1"/>
  <c r="R158" i="93"/>
  <c r="P158" i="93"/>
  <c r="O158" i="93"/>
  <c r="W158" i="93" s="1"/>
  <c r="AC158" i="93" s="1"/>
  <c r="AI158" i="93" s="1"/>
  <c r="R163" i="93"/>
  <c r="P163" i="93"/>
  <c r="O163" i="93"/>
  <c r="W163" i="93" s="1"/>
  <c r="AC163" i="93" s="1"/>
  <c r="AI163" i="93" s="1"/>
  <c r="R162" i="93"/>
  <c r="P162" i="93"/>
  <c r="O162" i="93"/>
  <c r="W162" i="93" s="1"/>
  <c r="AC162" i="93" s="1"/>
  <c r="AI162" i="93" s="1"/>
  <c r="P161" i="93"/>
  <c r="O161" i="93"/>
  <c r="W161" i="93" s="1"/>
  <c r="AC161" i="93" s="1"/>
  <c r="AI161" i="93" s="1"/>
  <c r="R160" i="93"/>
  <c r="P160" i="93"/>
  <c r="O160" i="93"/>
  <c r="W160" i="93" s="1"/>
  <c r="AC160" i="93" s="1"/>
  <c r="AI160" i="93" s="1"/>
  <c r="R164" i="93"/>
  <c r="P164" i="93"/>
  <c r="O164" i="93"/>
  <c r="W164" i="93" s="1"/>
  <c r="AC164" i="93" s="1"/>
  <c r="AI164" i="93" s="1"/>
  <c r="R157" i="93"/>
  <c r="P157" i="93"/>
  <c r="O157" i="93"/>
  <c r="W157" i="93" s="1"/>
  <c r="AC157" i="93" s="1"/>
  <c r="AI157" i="93" s="1"/>
  <c r="P154" i="93"/>
  <c r="O154" i="93"/>
  <c r="W154" i="93" s="1"/>
  <c r="AC154" i="93" s="1"/>
  <c r="AI154" i="93" s="1"/>
  <c r="P151" i="93"/>
  <c r="O151" i="93"/>
  <c r="W151" i="93" s="1"/>
  <c r="AC151" i="93" s="1"/>
  <c r="AI151" i="93" s="1"/>
  <c r="P150" i="93"/>
  <c r="O150" i="93"/>
  <c r="W150" i="93" s="1"/>
  <c r="AC150" i="93" s="1"/>
  <c r="AI150" i="93" s="1"/>
  <c r="P153" i="93"/>
  <c r="O153" i="93"/>
  <c r="W153" i="93" s="1"/>
  <c r="AC153" i="93" s="1"/>
  <c r="AI153" i="93" s="1"/>
  <c r="P152" i="93"/>
  <c r="O152" i="93"/>
  <c r="W152" i="93" s="1"/>
  <c r="AC152" i="93" s="1"/>
  <c r="AI152" i="93" s="1"/>
  <c r="AO152" i="93" s="1"/>
  <c r="P144" i="93"/>
  <c r="O144" i="93"/>
  <c r="W144" i="93" s="1"/>
  <c r="AC144" i="93" s="1"/>
  <c r="AI144" i="93" s="1"/>
  <c r="P142" i="93"/>
  <c r="O142" i="93"/>
  <c r="W142" i="93" s="1"/>
  <c r="AC142" i="93" s="1"/>
  <c r="AI142" i="93" s="1"/>
  <c r="P141" i="93"/>
  <c r="O141" i="93"/>
  <c r="W141" i="93" s="1"/>
  <c r="AC141" i="93" s="1"/>
  <c r="AI141" i="93" s="1"/>
  <c r="R148" i="93"/>
  <c r="P148" i="93"/>
  <c r="O148" i="93"/>
  <c r="W148" i="93" s="1"/>
  <c r="AC148" i="93" s="1"/>
  <c r="AI148" i="93" s="1"/>
  <c r="R147" i="93"/>
  <c r="P147" i="93"/>
  <c r="O147" i="93"/>
  <c r="W147" i="93" s="1"/>
  <c r="AC147" i="93" s="1"/>
  <c r="AI147" i="93" s="1"/>
  <c r="R143" i="93"/>
  <c r="P143" i="93"/>
  <c r="O143" i="93"/>
  <c r="W143" i="93" s="1"/>
  <c r="AC143" i="93" s="1"/>
  <c r="AI143" i="93" s="1"/>
  <c r="P140" i="93"/>
  <c r="O140" i="93"/>
  <c r="W140" i="93" s="1"/>
  <c r="AC140" i="93" s="1"/>
  <c r="AI140" i="93" s="1"/>
  <c r="P130" i="93"/>
  <c r="O130" i="93"/>
  <c r="W130" i="93" s="1"/>
  <c r="AC130" i="93" s="1"/>
  <c r="AI130" i="93" s="1"/>
  <c r="R139" i="93"/>
  <c r="P139" i="93"/>
  <c r="X139" i="93" s="1"/>
  <c r="AD139" i="93" s="1"/>
  <c r="AJ139" i="93" s="1"/>
  <c r="O139" i="93"/>
  <c r="R138" i="93"/>
  <c r="P138" i="93"/>
  <c r="X138" i="93" s="1"/>
  <c r="AD138" i="93" s="1"/>
  <c r="AJ138" i="93" s="1"/>
  <c r="O138" i="93"/>
  <c r="R137" i="93"/>
  <c r="P137" i="93"/>
  <c r="X137" i="93" s="1"/>
  <c r="AD137" i="93" s="1"/>
  <c r="AJ137" i="93" s="1"/>
  <c r="O137" i="93"/>
  <c r="R136" i="93"/>
  <c r="P136" i="93"/>
  <c r="X136" i="93" s="1"/>
  <c r="AD136" i="93" s="1"/>
  <c r="AJ136" i="93" s="1"/>
  <c r="O136" i="93"/>
  <c r="P134" i="93"/>
  <c r="O134" i="93"/>
  <c r="W134" i="93" s="1"/>
  <c r="AC134" i="93" s="1"/>
  <c r="AI134" i="93" s="1"/>
  <c r="P133" i="93"/>
  <c r="O133" i="93"/>
  <c r="W133" i="93" s="1"/>
  <c r="AC133" i="93" s="1"/>
  <c r="AI133" i="93" s="1"/>
  <c r="AO133" i="93" s="1"/>
  <c r="P132" i="93"/>
  <c r="O132" i="93"/>
  <c r="W132" i="93" s="1"/>
  <c r="AC132" i="93" s="1"/>
  <c r="AI132" i="93" s="1"/>
  <c r="P131" i="93"/>
  <c r="O131" i="93"/>
  <c r="W131" i="93" s="1"/>
  <c r="AC131" i="93" s="1"/>
  <c r="AI131" i="93" s="1"/>
  <c r="R129" i="93"/>
  <c r="P129" i="93"/>
  <c r="O129" i="93"/>
  <c r="W129" i="93" s="1"/>
  <c r="AC129" i="93" s="1"/>
  <c r="AI129" i="93" s="1"/>
  <c r="R128" i="93"/>
  <c r="P128" i="93"/>
  <c r="O128" i="93"/>
  <c r="W128" i="93" s="1"/>
  <c r="AC128" i="93" s="1"/>
  <c r="AI128" i="93" s="1"/>
  <c r="R127" i="93"/>
  <c r="P127" i="93"/>
  <c r="O127" i="93"/>
  <c r="W127" i="93" s="1"/>
  <c r="AC127" i="93" s="1"/>
  <c r="AI127" i="93" s="1"/>
  <c r="AO127" i="93" s="1"/>
  <c r="R126" i="93"/>
  <c r="P126" i="93"/>
  <c r="O126" i="93"/>
  <c r="W126" i="93" s="1"/>
  <c r="AC126" i="93" s="1"/>
  <c r="AI126" i="93" s="1"/>
  <c r="R125" i="93"/>
  <c r="P125" i="93"/>
  <c r="O125" i="93"/>
  <c r="W125" i="93" s="1"/>
  <c r="AC125" i="93" s="1"/>
  <c r="AI125" i="93" s="1"/>
  <c r="R124" i="93"/>
  <c r="P124" i="93"/>
  <c r="P121" i="93"/>
  <c r="O121" i="93"/>
  <c r="W121" i="93" s="1"/>
  <c r="AC121" i="93" s="1"/>
  <c r="AI121" i="93" s="1"/>
  <c r="P123" i="93"/>
  <c r="O123" i="93"/>
  <c r="W123" i="93" s="1"/>
  <c r="AC123" i="93" s="1"/>
  <c r="AI123" i="93" s="1"/>
  <c r="P120" i="93"/>
  <c r="O120" i="93"/>
  <c r="W120" i="93" s="1"/>
  <c r="AC120" i="93" s="1"/>
  <c r="AI120" i="93" s="1"/>
  <c r="P122" i="93"/>
  <c r="O122" i="93"/>
  <c r="W122" i="93" s="1"/>
  <c r="AC122" i="93" s="1"/>
  <c r="AI122" i="93" s="1"/>
  <c r="P119" i="93"/>
  <c r="O119" i="93"/>
  <c r="W119" i="93" s="1"/>
  <c r="AC119" i="93" s="1"/>
  <c r="AI119" i="93" s="1"/>
  <c r="P117" i="93"/>
  <c r="O117" i="93"/>
  <c r="W117" i="93" s="1"/>
  <c r="AC117" i="93" s="1"/>
  <c r="AI117" i="93" s="1"/>
  <c r="R118" i="93"/>
  <c r="P118" i="93"/>
  <c r="O118" i="93"/>
  <c r="W118" i="93" s="1"/>
  <c r="AC118" i="93" s="1"/>
  <c r="AI118" i="93" s="1"/>
  <c r="R110" i="93"/>
  <c r="R109" i="93"/>
  <c r="R112" i="93"/>
  <c r="P112" i="93"/>
  <c r="O112" i="93"/>
  <c r="W112" i="93" s="1"/>
  <c r="AC112" i="93" s="1"/>
  <c r="AI112" i="93" s="1"/>
  <c r="R113" i="93"/>
  <c r="P113" i="93"/>
  <c r="O113" i="93"/>
  <c r="W113" i="93" s="1"/>
  <c r="AC113" i="93" s="1"/>
  <c r="AI113" i="93" s="1"/>
  <c r="R108" i="93"/>
  <c r="P108" i="93"/>
  <c r="O108" i="93"/>
  <c r="W108" i="93" s="1"/>
  <c r="AC108" i="93" s="1"/>
  <c r="AI108" i="93" s="1"/>
  <c r="R107" i="93"/>
  <c r="P107" i="93"/>
  <c r="O107" i="93"/>
  <c r="W107" i="93" s="1"/>
  <c r="AC107" i="93" s="1"/>
  <c r="AI107" i="93" s="1"/>
  <c r="R99" i="93"/>
  <c r="P99" i="93"/>
  <c r="O99" i="93"/>
  <c r="W99" i="93" s="1"/>
  <c r="AC99" i="93" s="1"/>
  <c r="AI99" i="93" s="1"/>
  <c r="P103" i="93"/>
  <c r="O103" i="93"/>
  <c r="W103" i="93" s="1"/>
  <c r="AC103" i="93" s="1"/>
  <c r="AI103" i="93" s="1"/>
  <c r="P102" i="93"/>
  <c r="O102" i="93"/>
  <c r="W102" i="93" s="1"/>
  <c r="AC102" i="93" s="1"/>
  <c r="AI102" i="93" s="1"/>
  <c r="P101" i="93"/>
  <c r="O101" i="93"/>
  <c r="W101" i="93" s="1"/>
  <c r="AC101" i="93" s="1"/>
  <c r="AI101" i="93" s="1"/>
  <c r="P100" i="93"/>
  <c r="O100" i="93"/>
  <c r="W100" i="93" s="1"/>
  <c r="AC100" i="93" s="1"/>
  <c r="AI100" i="93" s="1"/>
  <c r="P98" i="93"/>
  <c r="O98" i="93"/>
  <c r="W98" i="93" s="1"/>
  <c r="AC98" i="93" s="1"/>
  <c r="AI98" i="93" s="1"/>
  <c r="P97" i="93"/>
  <c r="O97" i="93"/>
  <c r="W97" i="93" s="1"/>
  <c r="AC97" i="93" s="1"/>
  <c r="AI97" i="93" s="1"/>
  <c r="P96" i="93"/>
  <c r="O96" i="93"/>
  <c r="W96" i="93" s="1"/>
  <c r="AC96" i="93" s="1"/>
  <c r="AI96" i="93" s="1"/>
  <c r="R93" i="93"/>
  <c r="P93" i="93"/>
  <c r="O93" i="93"/>
  <c r="W93" i="93" s="1"/>
  <c r="AC93" i="93" s="1"/>
  <c r="AI93" i="93" s="1"/>
  <c r="R92" i="93"/>
  <c r="R91" i="93"/>
  <c r="P85" i="93"/>
  <c r="O85" i="93"/>
  <c r="W85" i="93" s="1"/>
  <c r="AC85" i="93" s="1"/>
  <c r="AI85" i="93" s="1"/>
  <c r="P84" i="93"/>
  <c r="O84" i="93"/>
  <c r="W84" i="93" s="1"/>
  <c r="AC84" i="93" s="1"/>
  <c r="AI84" i="93" s="1"/>
  <c r="P86" i="93"/>
  <c r="O86" i="93"/>
  <c r="W86" i="93" s="1"/>
  <c r="AC86" i="93" s="1"/>
  <c r="AI86" i="93" s="1"/>
  <c r="P87" i="93"/>
  <c r="O87" i="93"/>
  <c r="W87" i="93" s="1"/>
  <c r="AC87" i="93" s="1"/>
  <c r="AI87" i="93" s="1"/>
  <c r="P88" i="93"/>
  <c r="O88" i="93"/>
  <c r="W88" i="93" s="1"/>
  <c r="AC88" i="93" s="1"/>
  <c r="AI88" i="93" s="1"/>
  <c r="P83" i="93"/>
  <c r="O83" i="93"/>
  <c r="W83" i="93" s="1"/>
  <c r="AC83" i="93" s="1"/>
  <c r="AI83" i="93" s="1"/>
  <c r="P82" i="93"/>
  <c r="O82" i="93"/>
  <c r="W82" i="93" s="1"/>
  <c r="AC82" i="93" s="1"/>
  <c r="AI82" i="93" s="1"/>
  <c r="P78" i="93"/>
  <c r="O78" i="93"/>
  <c r="W78" i="93" s="1"/>
  <c r="AC78" i="93" s="1"/>
  <c r="AI78" i="93" s="1"/>
  <c r="P77" i="93"/>
  <c r="O77" i="93"/>
  <c r="W77" i="93" s="1"/>
  <c r="AC77" i="93" s="1"/>
  <c r="AI77" i="93" s="1"/>
  <c r="P76" i="93"/>
  <c r="O76" i="93"/>
  <c r="W76" i="93" s="1"/>
  <c r="AC76" i="93" s="1"/>
  <c r="AI76" i="93" s="1"/>
  <c r="P75" i="93"/>
  <c r="O75" i="93"/>
  <c r="W75" i="93" s="1"/>
  <c r="AC75" i="93" s="1"/>
  <c r="AI75" i="93" s="1"/>
  <c r="P74" i="93"/>
  <c r="O74" i="93"/>
  <c r="W74" i="93" s="1"/>
  <c r="AC74" i="93" s="1"/>
  <c r="AI74" i="93" s="1"/>
  <c r="R72" i="93"/>
  <c r="P72" i="93"/>
  <c r="O72" i="93"/>
  <c r="W72" i="93" s="1"/>
  <c r="AC72" i="93" s="1"/>
  <c r="AI72" i="93" s="1"/>
  <c r="R71" i="93"/>
  <c r="R70" i="93"/>
  <c r="P62" i="93"/>
  <c r="O62" i="93"/>
  <c r="W62" i="93" s="1"/>
  <c r="AC62" i="93" s="1"/>
  <c r="AI62" i="93" s="1"/>
  <c r="P61" i="93"/>
  <c r="O61" i="93"/>
  <c r="W61" i="93" s="1"/>
  <c r="AC61" i="93" s="1"/>
  <c r="AI61" i="93" s="1"/>
  <c r="R60" i="93"/>
  <c r="P60" i="93"/>
  <c r="O60" i="93"/>
  <c r="R59" i="93"/>
  <c r="P59" i="93"/>
  <c r="O59" i="93"/>
  <c r="W59" i="93" s="1"/>
  <c r="AC59" i="93" s="1"/>
  <c r="AI59" i="93" s="1"/>
  <c r="R63" i="93"/>
  <c r="P63" i="93"/>
  <c r="O63" i="93"/>
  <c r="W63" i="93" s="1"/>
  <c r="AC63" i="93" s="1"/>
  <c r="AI63" i="93" s="1"/>
  <c r="R53" i="93"/>
  <c r="P53" i="93"/>
  <c r="X53" i="93" s="1"/>
  <c r="AD53" i="93" s="1"/>
  <c r="AJ53" i="93" s="1"/>
  <c r="O53" i="93"/>
  <c r="R52" i="93"/>
  <c r="P52" i="93"/>
  <c r="X52" i="93" s="1"/>
  <c r="AD52" i="93" s="1"/>
  <c r="AJ52" i="93" s="1"/>
  <c r="O52" i="93"/>
  <c r="R56" i="93"/>
  <c r="P56" i="93"/>
  <c r="X56" i="93" s="1"/>
  <c r="AD56" i="93" s="1"/>
  <c r="AJ56" i="93" s="1"/>
  <c r="O56" i="93"/>
  <c r="R55" i="93"/>
  <c r="P55" i="93"/>
  <c r="X55" i="93" s="1"/>
  <c r="AD55" i="93" s="1"/>
  <c r="AJ55" i="93" s="1"/>
  <c r="O55" i="93"/>
  <c r="R54" i="93"/>
  <c r="P54" i="93"/>
  <c r="X54" i="93" s="1"/>
  <c r="AD54" i="93" s="1"/>
  <c r="AJ54" i="93" s="1"/>
  <c r="O54" i="93"/>
  <c r="R50" i="93"/>
  <c r="P50" i="93"/>
  <c r="O50" i="93"/>
  <c r="W50" i="93" s="1"/>
  <c r="AC50" i="93" s="1"/>
  <c r="AI50" i="93" s="1"/>
  <c r="AO50" i="93" s="1"/>
  <c r="R49" i="93"/>
  <c r="P49" i="93"/>
  <c r="O49" i="93"/>
  <c r="W49" i="93" s="1"/>
  <c r="AC49" i="93" s="1"/>
  <c r="AI49" i="93" s="1"/>
  <c r="R47" i="93"/>
  <c r="P47" i="93"/>
  <c r="X47" i="93" s="1"/>
  <c r="AD47" i="93" s="1"/>
  <c r="AJ47" i="93" s="1"/>
  <c r="O47" i="93"/>
  <c r="P44" i="93"/>
  <c r="O44" i="93"/>
  <c r="W44" i="93" s="1"/>
  <c r="AC44" i="93" s="1"/>
  <c r="AI44" i="93" s="1"/>
  <c r="P43" i="93"/>
  <c r="O43" i="93"/>
  <c r="W43" i="93" s="1"/>
  <c r="AC43" i="93" s="1"/>
  <c r="AI43" i="93" s="1"/>
  <c r="P42" i="93"/>
  <c r="O42" i="93"/>
  <c r="W42" i="93" s="1"/>
  <c r="AC42" i="93" s="1"/>
  <c r="AI42" i="93" s="1"/>
  <c r="R46" i="93"/>
  <c r="P46" i="93"/>
  <c r="O46" i="93"/>
  <c r="W46" i="93" s="1"/>
  <c r="AC46" i="93" s="1"/>
  <c r="AI46" i="93" s="1"/>
  <c r="R45" i="93"/>
  <c r="P45" i="93"/>
  <c r="O45" i="93"/>
  <c r="W45" i="93" s="1"/>
  <c r="AC45" i="93" s="1"/>
  <c r="AI45" i="93" s="1"/>
  <c r="R41" i="93"/>
  <c r="P41" i="93"/>
  <c r="O41" i="93"/>
  <c r="W41" i="93" s="1"/>
  <c r="AC41" i="93" s="1"/>
  <c r="AI41" i="93" s="1"/>
  <c r="R39" i="93"/>
  <c r="P39" i="93"/>
  <c r="O39" i="93"/>
  <c r="W39" i="93" s="1"/>
  <c r="AC39" i="93" s="1"/>
  <c r="AI39" i="93" s="1"/>
  <c r="AO39" i="93" s="1"/>
  <c r="R38" i="93"/>
  <c r="P38" i="93"/>
  <c r="O38" i="93"/>
  <c r="W38" i="93" s="1"/>
  <c r="AC38" i="93" s="1"/>
  <c r="AI38" i="93" s="1"/>
  <c r="R40" i="93"/>
  <c r="P40" i="93"/>
  <c r="O40" i="93"/>
  <c r="W40" i="93" s="1"/>
  <c r="AC40" i="93" s="1"/>
  <c r="AI40" i="93" s="1"/>
  <c r="R36" i="93"/>
  <c r="P36" i="93"/>
  <c r="O36" i="93"/>
  <c r="W36" i="93" s="1"/>
  <c r="AC36" i="93" s="1"/>
  <c r="AI36" i="93" s="1"/>
  <c r="R34" i="93"/>
  <c r="P34" i="93"/>
  <c r="O34" i="93"/>
  <c r="W34" i="93" s="1"/>
  <c r="AC34" i="93" s="1"/>
  <c r="AI34" i="93" s="1"/>
  <c r="P33" i="93"/>
  <c r="O33" i="93"/>
  <c r="W33" i="93" s="1"/>
  <c r="AC33" i="93" s="1"/>
  <c r="AI33" i="93" s="1"/>
  <c r="P32" i="93"/>
  <c r="O32" i="93"/>
  <c r="W32" i="93" s="1"/>
  <c r="AC32" i="93" s="1"/>
  <c r="AI32" i="93" s="1"/>
  <c r="R35" i="93"/>
  <c r="P35" i="93"/>
  <c r="O35" i="93"/>
  <c r="W35" i="93" s="1"/>
  <c r="AC35" i="93" s="1"/>
  <c r="AI35" i="93" s="1"/>
  <c r="P31" i="93"/>
  <c r="O31" i="93"/>
  <c r="W31" i="93" s="1"/>
  <c r="AC31" i="93" s="1"/>
  <c r="AI31" i="93" s="1"/>
  <c r="P30" i="93"/>
  <c r="O30" i="93"/>
  <c r="W30" i="93" s="1"/>
  <c r="AC30" i="93" s="1"/>
  <c r="AI30" i="93" s="1"/>
  <c r="P29" i="93"/>
  <c r="O29" i="93"/>
  <c r="W29" i="93" s="1"/>
  <c r="AC29" i="93" s="1"/>
  <c r="AI29" i="93" s="1"/>
  <c r="R28" i="93"/>
  <c r="P28" i="93"/>
  <c r="O28" i="93"/>
  <c r="W28" i="93" s="1"/>
  <c r="AC28" i="93" s="1"/>
  <c r="AI28" i="93" s="1"/>
  <c r="P27" i="93"/>
  <c r="O27" i="93"/>
  <c r="W27" i="93" s="1"/>
  <c r="AC27" i="93" s="1"/>
  <c r="AI27" i="93" s="1"/>
  <c r="AO27" i="93" s="1"/>
  <c r="P26" i="93"/>
  <c r="O26" i="93"/>
  <c r="W26" i="93" s="1"/>
  <c r="AC26" i="93" s="1"/>
  <c r="AI26" i="93" s="1"/>
  <c r="P25" i="93"/>
  <c r="O25" i="93"/>
  <c r="W25" i="93" s="1"/>
  <c r="AC25" i="93" s="1"/>
  <c r="AI25" i="93" s="1"/>
  <c r="P24" i="93"/>
  <c r="O24" i="93"/>
  <c r="W24" i="93" s="1"/>
  <c r="AC24" i="93" s="1"/>
  <c r="AI24" i="93" s="1"/>
  <c r="P23" i="93"/>
  <c r="O23" i="93"/>
  <c r="W23" i="93" s="1"/>
  <c r="AC23" i="93" s="1"/>
  <c r="AI23" i="93" s="1"/>
  <c r="R22" i="93"/>
  <c r="P22" i="93"/>
  <c r="O22" i="93"/>
  <c r="W22" i="93" s="1"/>
  <c r="AC22" i="93" s="1"/>
  <c r="AI22" i="93" s="1"/>
  <c r="R21" i="93"/>
  <c r="P21" i="93"/>
  <c r="O21" i="93"/>
  <c r="W21" i="93" s="1"/>
  <c r="AC21" i="93" s="1"/>
  <c r="AI21" i="93" s="1"/>
  <c r="P16" i="93"/>
  <c r="X16" i="93" s="1"/>
  <c r="AD16" i="93" s="1"/>
  <c r="AJ16" i="93" s="1"/>
  <c r="O16" i="93"/>
  <c r="P15" i="93"/>
  <c r="X15" i="93" s="1"/>
  <c r="AD15" i="93" s="1"/>
  <c r="AJ15" i="93" s="1"/>
  <c r="O15" i="93"/>
  <c r="R14" i="93"/>
  <c r="P14" i="93"/>
  <c r="X14" i="93" s="1"/>
  <c r="AD14" i="93" s="1"/>
  <c r="AJ14" i="93" s="1"/>
  <c r="O14" i="93"/>
  <c r="R17" i="93"/>
  <c r="P17" i="93"/>
  <c r="X17" i="93" s="1"/>
  <c r="AD17" i="93" s="1"/>
  <c r="AJ17" i="93" s="1"/>
  <c r="AP17" i="93" s="1"/>
  <c r="O17" i="93"/>
  <c r="P12" i="93"/>
  <c r="O12" i="93"/>
  <c r="W12" i="93" s="1"/>
  <c r="AC12" i="93" s="1"/>
  <c r="AI12" i="93" s="1"/>
  <c r="P11" i="93"/>
  <c r="O11" i="93"/>
  <c r="W11" i="93" s="1"/>
  <c r="AC11" i="93" s="1"/>
  <c r="AI11" i="93" s="1"/>
  <c r="P10" i="93"/>
  <c r="O10" i="93"/>
  <c r="W10" i="93" s="1"/>
  <c r="AC10" i="93" s="1"/>
  <c r="AI10" i="93" s="1"/>
  <c r="P9" i="93"/>
  <c r="O9" i="93"/>
  <c r="W9" i="93" s="1"/>
  <c r="AC9" i="93" s="1"/>
  <c r="AI9" i="93" s="1"/>
  <c r="P8" i="93"/>
  <c r="O8" i="93"/>
  <c r="W8" i="93" s="1"/>
  <c r="AC8" i="93" s="1"/>
  <c r="AI8" i="93" s="1"/>
  <c r="R7" i="93"/>
  <c r="P7" i="93"/>
  <c r="O7" i="93"/>
  <c r="W7" i="93" s="1"/>
  <c r="AC7" i="93" s="1"/>
  <c r="AI7" i="93" s="1"/>
  <c r="R6" i="93"/>
  <c r="P6" i="93"/>
  <c r="O6" i="93"/>
  <c r="AO112" i="93" l="1"/>
  <c r="AO93" i="93"/>
  <c r="AP139" i="93"/>
  <c r="AP16" i="93"/>
  <c r="AO76" i="93"/>
  <c r="AO134" i="93"/>
  <c r="AO38" i="93"/>
  <c r="AO160" i="93"/>
  <c r="AO130" i="93"/>
  <c r="AO22" i="93"/>
  <c r="AO8" i="93"/>
  <c r="AO290" i="93"/>
  <c r="AP56" i="93"/>
  <c r="AO254" i="93"/>
  <c r="AO98" i="93"/>
  <c r="AO165" i="93"/>
  <c r="AO243" i="93"/>
  <c r="AO7" i="93"/>
  <c r="AP230" i="93"/>
  <c r="AO156" i="93"/>
  <c r="AO36" i="93"/>
  <c r="AO9" i="93"/>
  <c r="AO88" i="93"/>
  <c r="AO118" i="93"/>
  <c r="AP174" i="93"/>
  <c r="AO62" i="93"/>
  <c r="AO155" i="93"/>
  <c r="AO259" i="93"/>
  <c r="AO23" i="93"/>
  <c r="AO83" i="93"/>
  <c r="AO177" i="93"/>
  <c r="AO61" i="93"/>
  <c r="AP53" i="93"/>
  <c r="AO263" i="93"/>
  <c r="AO166" i="93"/>
  <c r="AO167" i="93"/>
  <c r="AO141" i="93"/>
  <c r="AO126" i="93"/>
  <c r="AO125" i="93"/>
  <c r="AO121" i="93"/>
  <c r="AO97" i="93"/>
  <c r="AO82" i="93"/>
  <c r="AO74" i="93"/>
  <c r="AO75" i="93"/>
  <c r="AO46" i="93"/>
  <c r="AO30" i="93"/>
  <c r="AO31" i="93"/>
  <c r="AO288" i="93"/>
  <c r="AO179" i="93"/>
  <c r="AO297" i="93"/>
  <c r="AO41" i="93"/>
  <c r="AP14" i="93"/>
  <c r="AO295" i="93"/>
  <c r="AO34" i="93"/>
  <c r="AO45" i="93"/>
  <c r="AO120" i="93"/>
  <c r="AO161" i="93"/>
  <c r="AO103" i="93"/>
  <c r="AO87" i="93"/>
  <c r="AO40" i="93"/>
  <c r="AO35" i="93"/>
  <c r="AP55" i="93"/>
  <c r="AO44" i="93"/>
  <c r="AP15" i="93"/>
  <c r="AO85" i="93"/>
  <c r="AO43" i="93"/>
  <c r="AO84" i="93"/>
  <c r="AO33" i="93"/>
  <c r="AP54" i="93"/>
  <c r="AO131" i="93"/>
  <c r="AP302" i="93"/>
  <c r="AO312" i="93"/>
  <c r="AO143" i="93"/>
  <c r="AO163" i="93"/>
  <c r="AO159" i="93"/>
  <c r="AO107" i="93"/>
  <c r="AO323" i="93"/>
  <c r="AO324" i="93"/>
  <c r="AO268" i="93"/>
  <c r="AO117" i="93"/>
  <c r="AO32" i="93"/>
  <c r="AP52" i="93"/>
  <c r="AO123" i="93"/>
  <c r="AO42" i="93"/>
  <c r="AO140" i="93"/>
  <c r="AO162" i="93"/>
  <c r="AO158" i="93"/>
  <c r="AO86" i="93"/>
  <c r="AP223" i="93"/>
  <c r="AO255" i="93"/>
  <c r="AO192" i="93"/>
  <c r="AO244" i="93"/>
  <c r="AO269" i="93"/>
  <c r="AP304" i="93"/>
  <c r="AP303" i="93"/>
  <c r="AO313" i="93"/>
  <c r="AO325" i="93"/>
  <c r="AO298" i="93"/>
  <c r="AO327" i="93"/>
  <c r="AO193" i="93"/>
  <c r="AO267" i="93"/>
  <c r="AP47" i="93"/>
  <c r="AO265" i="93"/>
  <c r="AO245" i="93"/>
  <c r="AO287" i="93"/>
  <c r="AP231" i="93"/>
  <c r="AO264" i="93"/>
  <c r="AO246" i="93"/>
  <c r="AO266" i="93"/>
  <c r="AP222" i="93"/>
  <c r="AO196" i="93"/>
  <c r="AO299" i="93"/>
  <c r="AO286" i="93"/>
  <c r="AO132" i="93"/>
  <c r="AO96" i="93"/>
  <c r="AO157" i="93"/>
  <c r="AO169" i="93"/>
  <c r="AP138" i="93"/>
  <c r="AO108" i="93"/>
  <c r="AO147" i="93"/>
  <c r="AO253" i="93"/>
  <c r="AO203" i="93"/>
  <c r="AO175" i="93"/>
  <c r="AP225" i="93"/>
  <c r="AO322" i="93"/>
  <c r="AO188" i="93"/>
  <c r="AO262" i="93"/>
  <c r="AO291" i="93"/>
  <c r="AO326" i="93"/>
  <c r="AP241" i="93"/>
  <c r="AO311" i="93"/>
  <c r="AO328" i="93"/>
  <c r="AO189" i="93"/>
  <c r="AO164" i="93"/>
  <c r="AO285" i="93"/>
  <c r="AO191" i="93"/>
  <c r="AO102" i="93"/>
  <c r="AO142" i="93"/>
  <c r="AO178" i="93"/>
  <c r="AO198" i="93"/>
  <c r="AO11" i="93"/>
  <c r="AO113" i="93"/>
  <c r="AO129" i="93"/>
  <c r="AO25" i="93"/>
  <c r="AO122" i="93"/>
  <c r="AO28" i="93"/>
  <c r="AO78" i="93"/>
  <c r="AO21" i="93"/>
  <c r="AO59" i="93"/>
  <c r="AP136" i="93"/>
  <c r="AO100" i="93"/>
  <c r="AO329" i="93"/>
  <c r="AO10" i="93"/>
  <c r="AO176" i="93"/>
  <c r="AO24" i="93"/>
  <c r="AO63" i="93"/>
  <c r="AO77" i="93"/>
  <c r="AO119" i="93"/>
  <c r="AO187" i="93"/>
  <c r="AO154" i="93"/>
  <c r="AO202" i="93"/>
  <c r="AP240" i="93"/>
  <c r="AO251" i="93"/>
  <c r="AO72" i="93"/>
  <c r="AO186" i="93"/>
  <c r="AO144" i="93"/>
  <c r="AO150" i="93"/>
  <c r="AO321" i="93"/>
  <c r="AO310" i="93"/>
  <c r="AP224" i="93"/>
  <c r="AO184" i="93"/>
  <c r="AO281" i="93"/>
  <c r="AO308" i="93"/>
  <c r="AO279" i="93"/>
  <c r="AO128" i="93"/>
  <c r="AP238" i="93"/>
  <c r="AO153" i="93"/>
  <c r="AO185" i="93"/>
  <c r="AO168" i="93"/>
  <c r="AO12" i="93"/>
  <c r="AO283" i="93"/>
  <c r="AO99" i="93"/>
  <c r="AO148" i="93"/>
  <c r="AP227" i="93"/>
  <c r="AO26" i="93"/>
  <c r="AO90" i="93"/>
  <c r="AO333" i="93"/>
  <c r="AO296" i="93"/>
  <c r="AO29" i="93"/>
  <c r="AO101" i="93"/>
  <c r="AO289" i="93"/>
  <c r="AO271" i="93"/>
  <c r="AO309" i="93"/>
  <c r="AO49" i="93"/>
  <c r="AP237" i="93"/>
  <c r="AO151" i="93"/>
  <c r="AO345" i="93"/>
  <c r="AO252" i="93"/>
  <c r="AO258" i="93"/>
  <c r="AO284" i="93"/>
  <c r="AO190" i="93"/>
  <c r="AO261" i="93"/>
  <c r="AP137" i="93"/>
  <c r="AP228" i="93"/>
  <c r="AO273" i="93"/>
  <c r="AO94" i="93"/>
  <c r="AO334" i="93"/>
  <c r="AO201" i="93"/>
  <c r="AK321" i="93"/>
  <c r="AP321" i="93"/>
  <c r="AK310" i="93"/>
  <c r="AP310" i="93"/>
  <c r="AK294" i="93"/>
  <c r="AP294" i="93"/>
  <c r="AP285" i="93"/>
  <c r="AK285" i="93"/>
  <c r="AK277" i="93"/>
  <c r="AP277" i="93"/>
  <c r="AK251" i="93"/>
  <c r="AP251" i="93"/>
  <c r="AK240" i="93"/>
  <c r="AO240" i="93"/>
  <c r="AP202" i="93"/>
  <c r="AK202" i="93"/>
  <c r="AK198" i="93"/>
  <c r="AP198" i="93"/>
  <c r="AP191" i="93"/>
  <c r="AK191" i="93"/>
  <c r="AP187" i="93"/>
  <c r="AK187" i="93"/>
  <c r="AP178" i="93"/>
  <c r="AK178" i="93"/>
  <c r="AP164" i="93"/>
  <c r="AK164" i="93"/>
  <c r="AK154" i="93"/>
  <c r="AP154" i="93"/>
  <c r="AK112" i="93"/>
  <c r="AP112" i="93"/>
  <c r="AK102" i="93"/>
  <c r="AP102" i="93"/>
  <c r="AK93" i="93"/>
  <c r="AP93" i="93"/>
  <c r="AP82" i="93"/>
  <c r="AK82" i="93"/>
  <c r="AK69" i="93"/>
  <c r="AP69" i="93"/>
  <c r="AK61" i="93"/>
  <c r="AP61" i="93"/>
  <c r="AP50" i="93"/>
  <c r="AK50" i="93"/>
  <c r="AK38" i="93"/>
  <c r="AP38" i="93"/>
  <c r="AP30" i="93"/>
  <c r="AK30" i="93"/>
  <c r="AK27" i="93"/>
  <c r="AP27" i="93"/>
  <c r="AP335" i="93"/>
  <c r="AK335" i="93"/>
  <c r="AK95" i="93"/>
  <c r="AP95" i="93"/>
  <c r="AK293" i="93"/>
  <c r="AP293" i="93"/>
  <c r="AP282" i="93"/>
  <c r="AK282" i="93"/>
  <c r="AK275" i="93"/>
  <c r="AP275" i="93"/>
  <c r="AK260" i="93"/>
  <c r="AP260" i="93"/>
  <c r="AK258" i="93"/>
  <c r="AP258" i="93"/>
  <c r="AK252" i="93"/>
  <c r="AP252" i="93"/>
  <c r="AK239" i="93"/>
  <c r="AO239" i="93"/>
  <c r="AP233" i="93"/>
  <c r="AK233" i="93"/>
  <c r="AO224" i="93"/>
  <c r="AK224" i="93"/>
  <c r="AO213" i="93"/>
  <c r="AK213" i="93"/>
  <c r="AK201" i="93"/>
  <c r="AP201" i="93"/>
  <c r="AP194" i="93"/>
  <c r="AK194" i="93"/>
  <c r="AK190" i="93"/>
  <c r="AP190" i="93"/>
  <c r="AP151" i="93"/>
  <c r="AK151" i="93"/>
  <c r="AO137" i="93"/>
  <c r="AK137" i="93"/>
  <c r="AK99" i="93"/>
  <c r="AP99" i="93"/>
  <c r="AK101" i="93"/>
  <c r="AP101" i="93"/>
  <c r="AK72" i="93"/>
  <c r="AP72" i="93"/>
  <c r="AK60" i="93"/>
  <c r="AP60" i="93"/>
  <c r="AO60" i="93"/>
  <c r="AK49" i="93"/>
  <c r="AP49" i="93"/>
  <c r="AP29" i="93"/>
  <c r="AK29" i="93"/>
  <c r="AK26" i="93"/>
  <c r="AP26" i="93"/>
  <c r="AP12" i="93"/>
  <c r="AK12" i="93"/>
  <c r="AP148" i="93"/>
  <c r="AK148" i="93"/>
  <c r="AO135" i="93"/>
  <c r="AK135" i="93"/>
  <c r="AP345" i="93"/>
  <c r="AK345" i="93"/>
  <c r="AK334" i="93"/>
  <c r="AP334" i="93"/>
  <c r="AP332" i="93"/>
  <c r="AK332" i="93"/>
  <c r="AP94" i="93"/>
  <c r="AK94" i="93"/>
  <c r="AP284" i="93"/>
  <c r="AK284" i="93"/>
  <c r="AP273" i="93"/>
  <c r="AK273" i="93"/>
  <c r="AK261" i="93"/>
  <c r="AP261" i="93"/>
  <c r="AP257" i="93"/>
  <c r="AK257" i="93"/>
  <c r="AO238" i="93"/>
  <c r="AK238" i="93"/>
  <c r="AK228" i="93"/>
  <c r="AO228" i="93"/>
  <c r="AP199" i="93"/>
  <c r="AK199" i="93"/>
  <c r="AP197" i="93"/>
  <c r="AK197" i="93"/>
  <c r="AK186" i="93"/>
  <c r="AP186" i="93"/>
  <c r="AP176" i="93"/>
  <c r="AK176" i="93"/>
  <c r="AP150" i="93"/>
  <c r="AK150" i="93"/>
  <c r="AK144" i="93"/>
  <c r="AP144" i="93"/>
  <c r="AO136" i="93"/>
  <c r="AK136" i="93"/>
  <c r="AK129" i="93"/>
  <c r="AP129" i="93"/>
  <c r="AK122" i="93"/>
  <c r="AP122" i="93"/>
  <c r="AK113" i="93"/>
  <c r="AP113" i="93"/>
  <c r="AK100" i="93"/>
  <c r="AP100" i="93"/>
  <c r="AK92" i="93"/>
  <c r="AP92" i="93"/>
  <c r="AP78" i="93"/>
  <c r="AK78" i="93"/>
  <c r="AK71" i="93"/>
  <c r="AP71" i="93"/>
  <c r="AP59" i="93"/>
  <c r="AK59" i="93"/>
  <c r="AO47" i="93"/>
  <c r="AK47" i="93"/>
  <c r="AP28" i="93"/>
  <c r="AK28" i="93"/>
  <c r="AP25" i="93"/>
  <c r="AK25" i="93"/>
  <c r="AK21" i="93"/>
  <c r="AP21" i="93"/>
  <c r="AK11" i="93"/>
  <c r="AP11" i="93"/>
  <c r="AO260" i="93"/>
  <c r="AK343" i="93"/>
  <c r="AP343" i="93"/>
  <c r="AP333" i="93"/>
  <c r="AK333" i="93"/>
  <c r="AK90" i="93"/>
  <c r="AP90" i="93"/>
  <c r="AP309" i="93"/>
  <c r="AK309" i="93"/>
  <c r="AK296" i="93"/>
  <c r="AP296" i="93"/>
  <c r="AK289" i="93"/>
  <c r="AP289" i="93"/>
  <c r="AP283" i="93"/>
  <c r="AK283" i="93"/>
  <c r="AK271" i="93"/>
  <c r="AP271" i="93"/>
  <c r="AO237" i="93"/>
  <c r="AK237" i="93"/>
  <c r="AO227" i="93"/>
  <c r="AK227" i="93"/>
  <c r="AO216" i="93"/>
  <c r="AK216" i="93"/>
  <c r="AP185" i="93"/>
  <c r="AK185" i="93"/>
  <c r="AP168" i="93"/>
  <c r="AK168" i="93"/>
  <c r="AP153" i="93"/>
  <c r="AK153" i="93"/>
  <c r="AP142" i="93"/>
  <c r="AK142" i="93"/>
  <c r="AK128" i="93"/>
  <c r="AP128" i="93"/>
  <c r="AK119" i="93"/>
  <c r="AP119" i="93"/>
  <c r="AP91" i="93"/>
  <c r="AK91" i="93"/>
  <c r="AK77" i="93"/>
  <c r="AP77" i="93"/>
  <c r="AK70" i="93"/>
  <c r="AP70" i="93"/>
  <c r="AK63" i="93"/>
  <c r="AP63" i="93"/>
  <c r="AK24" i="93"/>
  <c r="AP24" i="93"/>
  <c r="AK20" i="93"/>
  <c r="AP20" i="93"/>
  <c r="AP10" i="93"/>
  <c r="AK10" i="93"/>
  <c r="AP111" i="93"/>
  <c r="AK111" i="93"/>
  <c r="AO95" i="93"/>
  <c r="AK315" i="93"/>
  <c r="AP315" i="93"/>
  <c r="AK308" i="93"/>
  <c r="AP308" i="93"/>
  <c r="AP288" i="93"/>
  <c r="AK288" i="93"/>
  <c r="AP281" i="93"/>
  <c r="AK281" i="93"/>
  <c r="AP279" i="93"/>
  <c r="AK279" i="93"/>
  <c r="AK248" i="93"/>
  <c r="AO248" i="93"/>
  <c r="AK214" i="93"/>
  <c r="AO214" i="93"/>
  <c r="AK184" i="93"/>
  <c r="AP184" i="93"/>
  <c r="AP179" i="93"/>
  <c r="AK179" i="93"/>
  <c r="AK165" i="93"/>
  <c r="AP165" i="93"/>
  <c r="AP156" i="93"/>
  <c r="AK156" i="93"/>
  <c r="AK152" i="93"/>
  <c r="AP152" i="93"/>
  <c r="AP141" i="93"/>
  <c r="AK141" i="93"/>
  <c r="AP130" i="93"/>
  <c r="AK130" i="93"/>
  <c r="AK127" i="93"/>
  <c r="AP127" i="93"/>
  <c r="AP118" i="93"/>
  <c r="AK118" i="93"/>
  <c r="AP76" i="93"/>
  <c r="AK76" i="93"/>
  <c r="AK57" i="93"/>
  <c r="AP57" i="93"/>
  <c r="AP23" i="93"/>
  <c r="AK23" i="93"/>
  <c r="AK9" i="93"/>
  <c r="AP9" i="93"/>
  <c r="AO282" i="93"/>
  <c r="AP341" i="93"/>
  <c r="AK341" i="93"/>
  <c r="AK314" i="93"/>
  <c r="AP314" i="93"/>
  <c r="AK316" i="93"/>
  <c r="AP316" i="93"/>
  <c r="AK287" i="93"/>
  <c r="AP287" i="93"/>
  <c r="AP280" i="93"/>
  <c r="AO280" i="93"/>
  <c r="AK280" i="93"/>
  <c r="AP278" i="93"/>
  <c r="AK278" i="93"/>
  <c r="AK267" i="93"/>
  <c r="AP267" i="93"/>
  <c r="AP265" i="93"/>
  <c r="AK265" i="93"/>
  <c r="AO247" i="93"/>
  <c r="AK247" i="93"/>
  <c r="AO223" i="93"/>
  <c r="AK223" i="93"/>
  <c r="AO221" i="93"/>
  <c r="AK221" i="93"/>
  <c r="AP200" i="93"/>
  <c r="AK200" i="93"/>
  <c r="AK167" i="93"/>
  <c r="AP167" i="93"/>
  <c r="AK155" i="93"/>
  <c r="AP155" i="93"/>
  <c r="AP134" i="93"/>
  <c r="AK134" i="93"/>
  <c r="AP126" i="93"/>
  <c r="AK126" i="93"/>
  <c r="AK121" i="93"/>
  <c r="AP121" i="93"/>
  <c r="AK98" i="93"/>
  <c r="AP98" i="93"/>
  <c r="AP75" i="93"/>
  <c r="AK75" i="93"/>
  <c r="AK56" i="93"/>
  <c r="AO56" i="93"/>
  <c r="AO17" i="93"/>
  <c r="AK17" i="93"/>
  <c r="AK8" i="93"/>
  <c r="AP8" i="93"/>
  <c r="AP58" i="93"/>
  <c r="AK58" i="93"/>
  <c r="AO335" i="93"/>
  <c r="AO337" i="93"/>
  <c r="AK337" i="93"/>
  <c r="AP337" i="93"/>
  <c r="AP317" i="93"/>
  <c r="AK317" i="93"/>
  <c r="AP299" i="93"/>
  <c r="AK299" i="93"/>
  <c r="AP286" i="93"/>
  <c r="AK286" i="93"/>
  <c r="AP276" i="93"/>
  <c r="AK276" i="93"/>
  <c r="AP266" i="93"/>
  <c r="AK266" i="93"/>
  <c r="AK264" i="93"/>
  <c r="AP264" i="93"/>
  <c r="AP256" i="93"/>
  <c r="AK256" i="93"/>
  <c r="AP246" i="93"/>
  <c r="AK246" i="93"/>
  <c r="AP235" i="93"/>
  <c r="AK235" i="93"/>
  <c r="AP234" i="93"/>
  <c r="AK234" i="93"/>
  <c r="AP236" i="93"/>
  <c r="AK236" i="93"/>
  <c r="AO231" i="93"/>
  <c r="AK231" i="93"/>
  <c r="AK222" i="93"/>
  <c r="AO222" i="93"/>
  <c r="AO220" i="93"/>
  <c r="AK220" i="93"/>
  <c r="AK196" i="93"/>
  <c r="AP196" i="93"/>
  <c r="AK166" i="93"/>
  <c r="AP166" i="93"/>
  <c r="AK139" i="93"/>
  <c r="AO139" i="93"/>
  <c r="AK133" i="93"/>
  <c r="AP133" i="93"/>
  <c r="AK125" i="93"/>
  <c r="AP125" i="93"/>
  <c r="AP97" i="93"/>
  <c r="AK97" i="93"/>
  <c r="AP74" i="93"/>
  <c r="AK74" i="93"/>
  <c r="AO53" i="93"/>
  <c r="AK53" i="93"/>
  <c r="AK46" i="93"/>
  <c r="AP46" i="93"/>
  <c r="AP36" i="93"/>
  <c r="AK36" i="93"/>
  <c r="AK16" i="93"/>
  <c r="AO16" i="93"/>
  <c r="AK7" i="93"/>
  <c r="AP7" i="93"/>
  <c r="AK182" i="93"/>
  <c r="AP182" i="93"/>
  <c r="AP336" i="93"/>
  <c r="AO336" i="93"/>
  <c r="AK336" i="93"/>
  <c r="AK327" i="93"/>
  <c r="AP327" i="93"/>
  <c r="AK307" i="93"/>
  <c r="AP307" i="93"/>
  <c r="AP298" i="93"/>
  <c r="AK298" i="93"/>
  <c r="AK268" i="93"/>
  <c r="AP268" i="93"/>
  <c r="AP245" i="93"/>
  <c r="AK245" i="93"/>
  <c r="AK232" i="93"/>
  <c r="AP232" i="93"/>
  <c r="AK219" i="93"/>
  <c r="AO219" i="93"/>
  <c r="AK195" i="93"/>
  <c r="AP195" i="93"/>
  <c r="AP193" i="93"/>
  <c r="AK193" i="93"/>
  <c r="AP181" i="93"/>
  <c r="AK181" i="93"/>
  <c r="AK169" i="93"/>
  <c r="AP169" i="93"/>
  <c r="AP157" i="93"/>
  <c r="AK157" i="93"/>
  <c r="AP147" i="93"/>
  <c r="AK147" i="93"/>
  <c r="AO138" i="93"/>
  <c r="AK138" i="93"/>
  <c r="AP132" i="93"/>
  <c r="AK132" i="93"/>
  <c r="AP108" i="93"/>
  <c r="AK108" i="93"/>
  <c r="AP96" i="93"/>
  <c r="AK96" i="93"/>
  <c r="AK85" i="93"/>
  <c r="AP85" i="93"/>
  <c r="AO55" i="93"/>
  <c r="AK55" i="93"/>
  <c r="AK44" i="93"/>
  <c r="AP44" i="93"/>
  <c r="AP35" i="93"/>
  <c r="AK35" i="93"/>
  <c r="AO15" i="93"/>
  <c r="AK15" i="93"/>
  <c r="AO249" i="93"/>
  <c r="AK249" i="93"/>
  <c r="AP339" i="93"/>
  <c r="AO339" i="93"/>
  <c r="AK339" i="93"/>
  <c r="AP331" i="93"/>
  <c r="AK331" i="93"/>
  <c r="AP326" i="93"/>
  <c r="AK326" i="93"/>
  <c r="AP318" i="93"/>
  <c r="AK318" i="93"/>
  <c r="AK304" i="93"/>
  <c r="AO304" i="93"/>
  <c r="AK297" i="93"/>
  <c r="AP297" i="93"/>
  <c r="AP269" i="93"/>
  <c r="AK269" i="93"/>
  <c r="AP255" i="93"/>
  <c r="AK255" i="93"/>
  <c r="AP244" i="93"/>
  <c r="AK244" i="93"/>
  <c r="AK211" i="93"/>
  <c r="AO211" i="93"/>
  <c r="AP192" i="93"/>
  <c r="AK192" i="93"/>
  <c r="AK180" i="93"/>
  <c r="AP180" i="93"/>
  <c r="AK174" i="93"/>
  <c r="AO174" i="93"/>
  <c r="AP163" i="93"/>
  <c r="AK163" i="93"/>
  <c r="AK159" i="93"/>
  <c r="AP159" i="93"/>
  <c r="AP146" i="93"/>
  <c r="AK146" i="93"/>
  <c r="AK143" i="93"/>
  <c r="AP143" i="93"/>
  <c r="AK131" i="93"/>
  <c r="AP131" i="93"/>
  <c r="AP124" i="93"/>
  <c r="AK124" i="93"/>
  <c r="AK110" i="93"/>
  <c r="AP110" i="93"/>
  <c r="AK107" i="93"/>
  <c r="AP107" i="93"/>
  <c r="AP84" i="93"/>
  <c r="AK84" i="93"/>
  <c r="AK54" i="93"/>
  <c r="AO54" i="93"/>
  <c r="AP43" i="93"/>
  <c r="AK43" i="93"/>
  <c r="AK33" i="93"/>
  <c r="AP33" i="93"/>
  <c r="AK14" i="93"/>
  <c r="AO14" i="93"/>
  <c r="AK40" i="93"/>
  <c r="AP40" i="93"/>
  <c r="AO338" i="93"/>
  <c r="AK338" i="93"/>
  <c r="AP338" i="93"/>
  <c r="AK330" i="93"/>
  <c r="AP330" i="93"/>
  <c r="AK325" i="93"/>
  <c r="AP325" i="93"/>
  <c r="AK313" i="93"/>
  <c r="AP313" i="93"/>
  <c r="AK303" i="93"/>
  <c r="AO303" i="93"/>
  <c r="AK295" i="93"/>
  <c r="AP295" i="93"/>
  <c r="AK259" i="93"/>
  <c r="AP259" i="93"/>
  <c r="AP243" i="93"/>
  <c r="AK243" i="93"/>
  <c r="AO230" i="93"/>
  <c r="AK230" i="93"/>
  <c r="AK189" i="93"/>
  <c r="AP189" i="93"/>
  <c r="AP183" i="93"/>
  <c r="AO183" i="93"/>
  <c r="AK183" i="93"/>
  <c r="AK162" i="93"/>
  <c r="AP162" i="93"/>
  <c r="AK158" i="93"/>
  <c r="AP158" i="93"/>
  <c r="AP145" i="93"/>
  <c r="AK145" i="93"/>
  <c r="AP140" i="93"/>
  <c r="AK140" i="93"/>
  <c r="AP123" i="93"/>
  <c r="AK123" i="93"/>
  <c r="AK117" i="93"/>
  <c r="AP117" i="93"/>
  <c r="AP109" i="93"/>
  <c r="AK109" i="93"/>
  <c r="AP86" i="93"/>
  <c r="AK86" i="93"/>
  <c r="AO52" i="93"/>
  <c r="AK52" i="93"/>
  <c r="AK42" i="93"/>
  <c r="AP42" i="93"/>
  <c r="AP32" i="93"/>
  <c r="AK32" i="93"/>
  <c r="AK13" i="93"/>
  <c r="AO13" i="93"/>
  <c r="AP41" i="93"/>
  <c r="AK41" i="93"/>
  <c r="AK340" i="93"/>
  <c r="AP340" i="93"/>
  <c r="AO340" i="93"/>
  <c r="AK329" i="93"/>
  <c r="AP329" i="93"/>
  <c r="AK324" i="93"/>
  <c r="AP324" i="93"/>
  <c r="AP323" i="93"/>
  <c r="AK323" i="93"/>
  <c r="AK312" i="93"/>
  <c r="AP312" i="93"/>
  <c r="AO302" i="93"/>
  <c r="AK302" i="93"/>
  <c r="AK292" i="93"/>
  <c r="AP292" i="93"/>
  <c r="AK290" i="93"/>
  <c r="AP290" i="93"/>
  <c r="AK263" i="93"/>
  <c r="AP263" i="93"/>
  <c r="AP254" i="93"/>
  <c r="AK254" i="93"/>
  <c r="AK242" i="93"/>
  <c r="AP242" i="93"/>
  <c r="AK229" i="93"/>
  <c r="AO229" i="93"/>
  <c r="AO226" i="93"/>
  <c r="AK226" i="93"/>
  <c r="AP177" i="93"/>
  <c r="AK177" i="93"/>
  <c r="AP161" i="93"/>
  <c r="AK161" i="93"/>
  <c r="AK120" i="93"/>
  <c r="AP120" i="93"/>
  <c r="AK103" i="93"/>
  <c r="AP103" i="93"/>
  <c r="AK87" i="93"/>
  <c r="AP87" i="93"/>
  <c r="AK51" i="93"/>
  <c r="AO51" i="93"/>
  <c r="AP51" i="93"/>
  <c r="AP45" i="93"/>
  <c r="AK45" i="93"/>
  <c r="AK34" i="93"/>
  <c r="AP34" i="93"/>
  <c r="AP22" i="93"/>
  <c r="AK22" i="93"/>
  <c r="AP239" i="93"/>
  <c r="AK328" i="93"/>
  <c r="AP328" i="93"/>
  <c r="AP322" i="93"/>
  <c r="AK322" i="93"/>
  <c r="AK311" i="93"/>
  <c r="AP311" i="93"/>
  <c r="AP291" i="93"/>
  <c r="AK291" i="93"/>
  <c r="AK262" i="93"/>
  <c r="AP262" i="93"/>
  <c r="AK253" i="93"/>
  <c r="AP253" i="93"/>
  <c r="AO241" i="93"/>
  <c r="AK241" i="93"/>
  <c r="AK225" i="93"/>
  <c r="AO225" i="93"/>
  <c r="AK203" i="93"/>
  <c r="AP203" i="93"/>
  <c r="AK188" i="93"/>
  <c r="AP188" i="93"/>
  <c r="AK175" i="93"/>
  <c r="AP175" i="93"/>
  <c r="AK160" i="93"/>
  <c r="AP160" i="93"/>
  <c r="AK88" i="93"/>
  <c r="AP88" i="93"/>
  <c r="AK83" i="93"/>
  <c r="AP83" i="93"/>
  <c r="AK62" i="93"/>
  <c r="AP62" i="93"/>
  <c r="AP48" i="93"/>
  <c r="AK48" i="93"/>
  <c r="AP39" i="93"/>
  <c r="AK39" i="93"/>
  <c r="AK31" i="93"/>
  <c r="AP31" i="93"/>
  <c r="H104" i="93"/>
  <c r="H73" i="93"/>
  <c r="H18" i="93"/>
  <c r="Z183" i="101"/>
  <c r="Y182" i="101"/>
  <c r="Y181" i="101"/>
  <c r="Z180" i="101"/>
  <c r="Z176" i="101"/>
  <c r="Z170" i="101"/>
  <c r="P92" i="93"/>
  <c r="O92" i="93"/>
  <c r="W92" i="93" s="1"/>
  <c r="AC92" i="93" s="1"/>
  <c r="AI92" i="93" s="1"/>
  <c r="AO92" i="93" s="1"/>
  <c r="P57" i="93"/>
  <c r="O57" i="93"/>
  <c r="W57" i="93" s="1"/>
  <c r="AC57" i="93" s="1"/>
  <c r="AI57" i="93" s="1"/>
  <c r="AO57" i="93" s="1"/>
  <c r="P173" i="93"/>
  <c r="X173" i="93" s="1"/>
  <c r="AD173" i="93" s="1"/>
  <c r="AJ173" i="93" s="1"/>
  <c r="O173" i="93"/>
  <c r="O342" i="93" l="1"/>
  <c r="W342" i="93" s="1"/>
  <c r="AC342" i="93" s="1"/>
  <c r="AI342" i="93" s="1"/>
  <c r="AO342" i="93" s="1"/>
  <c r="AQ342" i="93" s="1"/>
  <c r="AR342" i="93" s="1"/>
  <c r="O114" i="93"/>
  <c r="W114" i="93" s="1"/>
  <c r="AC114" i="93" s="1"/>
  <c r="AI114" i="93" s="1"/>
  <c r="O320" i="93"/>
  <c r="W320" i="93" s="1"/>
  <c r="AC320" i="93" s="1"/>
  <c r="AI320" i="93" s="1"/>
  <c r="AO320" i="93" s="1"/>
  <c r="AQ320" i="93" s="1"/>
  <c r="AR320" i="93" s="1"/>
  <c r="O172" i="93"/>
  <c r="P320" i="93"/>
  <c r="P172" i="93"/>
  <c r="X172" i="93" s="1"/>
  <c r="AD172" i="93" s="1"/>
  <c r="AJ172" i="93" s="1"/>
  <c r="P342" i="93"/>
  <c r="P114" i="93"/>
  <c r="O319" i="93"/>
  <c r="W319" i="93" s="1"/>
  <c r="AC319" i="93" s="1"/>
  <c r="AI319" i="93" s="1"/>
  <c r="AO319" i="93" s="1"/>
  <c r="AQ319" i="93" s="1"/>
  <c r="AR319" i="93" s="1"/>
  <c r="O171" i="93"/>
  <c r="O344" i="93"/>
  <c r="W344" i="93" s="1"/>
  <c r="AC344" i="93" s="1"/>
  <c r="AI344" i="93" s="1"/>
  <c r="AW344" i="93" s="1"/>
  <c r="AY344" i="93" s="1"/>
  <c r="AZ344" i="93" s="1"/>
  <c r="O115" i="93"/>
  <c r="W115" i="93" s="1"/>
  <c r="AC115" i="93" s="1"/>
  <c r="AI115" i="93" s="1"/>
  <c r="P319" i="93"/>
  <c r="P171" i="93"/>
  <c r="X171" i="93" s="1"/>
  <c r="AD171" i="93" s="1"/>
  <c r="AJ171" i="93" s="1"/>
  <c r="P344" i="93"/>
  <c r="P115" i="93"/>
  <c r="P170" i="93"/>
  <c r="X170" i="93" s="1"/>
  <c r="AD170" i="93" s="1"/>
  <c r="AJ170" i="93" s="1"/>
  <c r="P210" i="93"/>
  <c r="X210" i="93" s="1"/>
  <c r="AD210" i="93" s="1"/>
  <c r="AJ210" i="93" s="1"/>
  <c r="O170" i="93"/>
  <c r="O210" i="93"/>
  <c r="AX173" i="93"/>
  <c r="AY173" i="93" s="1"/>
  <c r="AZ173" i="93" s="1"/>
  <c r="AP173" i="93"/>
  <c r="AQ173" i="93" s="1"/>
  <c r="AR173" i="93" s="1"/>
  <c r="AQ185" i="93"/>
  <c r="AQ155" i="93"/>
  <c r="AQ74" i="93"/>
  <c r="AQ97" i="93"/>
  <c r="AQ11" i="93"/>
  <c r="AQ129" i="93"/>
  <c r="AQ72" i="93"/>
  <c r="AQ241" i="93"/>
  <c r="AQ291" i="93"/>
  <c r="AQ84" i="93"/>
  <c r="AQ326" i="93"/>
  <c r="AQ35" i="93"/>
  <c r="AQ23" i="93"/>
  <c r="AQ141" i="93"/>
  <c r="AQ265" i="93"/>
  <c r="AQ224" i="93"/>
  <c r="AQ323" i="93"/>
  <c r="AQ192" i="93"/>
  <c r="AQ244" i="93"/>
  <c r="AQ269" i="93"/>
  <c r="AQ10" i="93"/>
  <c r="AQ128" i="93"/>
  <c r="AQ226" i="93"/>
  <c r="AQ254" i="93"/>
  <c r="AQ175" i="93"/>
  <c r="AQ22" i="93"/>
  <c r="AQ229" i="93"/>
  <c r="AQ140" i="93"/>
  <c r="AQ245" i="93"/>
  <c r="AQ298" i="93"/>
  <c r="AQ163" i="93"/>
  <c r="AQ39" i="93"/>
  <c r="AQ177" i="93"/>
  <c r="AQ86" i="93"/>
  <c r="AQ52" i="93"/>
  <c r="AQ325" i="93"/>
  <c r="AQ15" i="93"/>
  <c r="AQ132" i="93"/>
  <c r="AQ108" i="93"/>
  <c r="AQ157" i="93"/>
  <c r="AQ134" i="93"/>
  <c r="AQ142" i="93"/>
  <c r="AQ151" i="93"/>
  <c r="AQ202" i="93"/>
  <c r="AQ237" i="93"/>
  <c r="AQ285" i="93"/>
  <c r="AQ76" i="93"/>
  <c r="AQ156" i="93"/>
  <c r="AQ279" i="93"/>
  <c r="AQ63" i="93"/>
  <c r="AQ100" i="93"/>
  <c r="AQ144" i="93"/>
  <c r="AQ161" i="93"/>
  <c r="AQ61" i="93"/>
  <c r="AQ93" i="93"/>
  <c r="AQ45" i="93"/>
  <c r="AQ290" i="93"/>
  <c r="AQ55" i="93"/>
  <c r="AQ336" i="93"/>
  <c r="AQ17" i="93"/>
  <c r="AQ280" i="93"/>
  <c r="AQ160" i="93"/>
  <c r="AQ87" i="93"/>
  <c r="AQ242" i="93"/>
  <c r="AQ313" i="93"/>
  <c r="AQ139" i="93"/>
  <c r="AQ311" i="93"/>
  <c r="AQ297" i="93"/>
  <c r="AQ264" i="93"/>
  <c r="AQ98" i="93"/>
  <c r="AQ62" i="93"/>
  <c r="AQ51" i="93"/>
  <c r="AQ117" i="93"/>
  <c r="AQ287" i="93"/>
  <c r="AQ271" i="93"/>
  <c r="AQ33" i="93"/>
  <c r="AQ304" i="93"/>
  <c r="AQ222" i="93"/>
  <c r="AQ309" i="93"/>
  <c r="AQ49" i="93"/>
  <c r="AR49" i="93" s="1"/>
  <c r="AQ40" i="93"/>
  <c r="AQ54" i="93"/>
  <c r="AQ46" i="93"/>
  <c r="AQ127" i="93"/>
  <c r="AQ165" i="93"/>
  <c r="AQ24" i="93"/>
  <c r="AQ77" i="93"/>
  <c r="AQ113" i="93"/>
  <c r="AQ302" i="93"/>
  <c r="AQ143" i="93"/>
  <c r="AQ286" i="93"/>
  <c r="AQ75" i="93"/>
  <c r="AQ136" i="93"/>
  <c r="AQ176" i="93"/>
  <c r="AQ284" i="93"/>
  <c r="AQ334" i="93"/>
  <c r="AQ328" i="93"/>
  <c r="AQ147" i="93"/>
  <c r="AQ94" i="93"/>
  <c r="AQ345" i="93"/>
  <c r="AQ99" i="93"/>
  <c r="AQ322" i="93"/>
  <c r="AQ32" i="93"/>
  <c r="AQ34" i="93"/>
  <c r="AQ120" i="93"/>
  <c r="AQ338" i="93"/>
  <c r="AQ14" i="93"/>
  <c r="AQ131" i="93"/>
  <c r="AQ174" i="93"/>
  <c r="AQ44" i="93"/>
  <c r="AQ85" i="93"/>
  <c r="AQ7" i="93"/>
  <c r="AQ167" i="93"/>
  <c r="AQ9" i="93"/>
  <c r="AQ119" i="93"/>
  <c r="AQ88" i="93"/>
  <c r="AQ42" i="93"/>
  <c r="AQ259" i="93"/>
  <c r="AQ133" i="93"/>
  <c r="AQ8" i="93"/>
  <c r="AQ56" i="93"/>
  <c r="AQ60" i="93"/>
  <c r="AQ27" i="93"/>
  <c r="AQ263" i="93"/>
  <c r="AQ267" i="93"/>
  <c r="AQ152" i="93"/>
  <c r="AQ186" i="93"/>
  <c r="AQ261" i="93"/>
  <c r="AQ112" i="93"/>
  <c r="AQ154" i="93"/>
  <c r="AQ198" i="93"/>
  <c r="AQ188" i="93"/>
  <c r="AQ262" i="93"/>
  <c r="AQ312" i="93"/>
  <c r="AQ189" i="93"/>
  <c r="AQ295" i="93"/>
  <c r="AQ159" i="93"/>
  <c r="AQ196" i="93"/>
  <c r="AQ340" i="93"/>
  <c r="AQ168" i="93"/>
  <c r="AQ324" i="93"/>
  <c r="AQ230" i="93"/>
  <c r="AQ125" i="93"/>
  <c r="AQ283" i="93"/>
  <c r="AQ228" i="93"/>
  <c r="AQ310" i="93"/>
  <c r="AQ130" i="93"/>
  <c r="AQ179" i="93"/>
  <c r="AQ281" i="93"/>
  <c r="AQ178" i="93"/>
  <c r="AQ162" i="93"/>
  <c r="AQ288" i="93"/>
  <c r="AQ137" i="93"/>
  <c r="AQ30" i="93"/>
  <c r="AQ82" i="93"/>
  <c r="AQ187" i="93"/>
  <c r="AQ183" i="93"/>
  <c r="AQ123" i="93"/>
  <c r="AQ255" i="93"/>
  <c r="AQ96" i="93"/>
  <c r="AQ138" i="93"/>
  <c r="AQ246" i="93"/>
  <c r="AQ266" i="93"/>
  <c r="AQ223" i="93"/>
  <c r="AQ227" i="93"/>
  <c r="AQ38" i="93"/>
  <c r="AQ321" i="93"/>
  <c r="AQ31" i="93"/>
  <c r="AQ83" i="93"/>
  <c r="AQ225" i="93"/>
  <c r="AQ253" i="93"/>
  <c r="AQ303" i="93"/>
  <c r="AQ107" i="93"/>
  <c r="AQ268" i="93"/>
  <c r="AQ308" i="93"/>
  <c r="AQ28" i="93"/>
  <c r="AQ101" i="93"/>
  <c r="AQ190" i="93"/>
  <c r="AQ252" i="93"/>
  <c r="AQ50" i="93"/>
  <c r="AR50" i="93" s="1"/>
  <c r="AQ251" i="93"/>
  <c r="AQ158" i="93"/>
  <c r="AQ41" i="93"/>
  <c r="AQ53" i="93"/>
  <c r="AQ166" i="93"/>
  <c r="AQ126" i="93"/>
  <c r="AQ118" i="93"/>
  <c r="AQ150" i="93"/>
  <c r="AQ273" i="93"/>
  <c r="AQ148" i="93"/>
  <c r="AQ258" i="93"/>
  <c r="AQ95" i="93"/>
  <c r="AQ164" i="93"/>
  <c r="AQ57" i="93"/>
  <c r="AQ333" i="93"/>
  <c r="AQ203" i="93"/>
  <c r="AQ103" i="93"/>
  <c r="AQ47" i="93"/>
  <c r="AQ12" i="93"/>
  <c r="AQ201" i="93"/>
  <c r="AQ169" i="93"/>
  <c r="AQ327" i="93"/>
  <c r="AQ16" i="93"/>
  <c r="AQ337" i="93"/>
  <c r="AQ184" i="93"/>
  <c r="AQ289" i="93"/>
  <c r="AQ59" i="93"/>
  <c r="AQ260" i="93"/>
  <c r="AQ92" i="93"/>
  <c r="AQ121" i="93"/>
  <c r="AQ296" i="93"/>
  <c r="AQ90" i="93"/>
  <c r="AQ282" i="93"/>
  <c r="AQ335" i="93"/>
  <c r="AQ243" i="93"/>
  <c r="AQ299" i="93"/>
  <c r="AQ153" i="93"/>
  <c r="AQ21" i="93"/>
  <c r="AQ122" i="93"/>
  <c r="AQ26" i="93"/>
  <c r="AQ102" i="93"/>
  <c r="AQ329" i="93"/>
  <c r="AQ43" i="93"/>
  <c r="AQ339" i="93"/>
  <c r="AQ193" i="93"/>
  <c r="AQ36" i="93"/>
  <c r="AQ231" i="93"/>
  <c r="AQ25" i="93"/>
  <c r="AQ78" i="93"/>
  <c r="AQ238" i="93"/>
  <c r="AQ29" i="93"/>
  <c r="AQ239" i="93"/>
  <c r="AQ191" i="93"/>
  <c r="AQ240" i="93"/>
  <c r="O111" i="93"/>
  <c r="W111" i="93" s="1"/>
  <c r="AC111" i="93" s="1"/>
  <c r="AI111" i="93" s="1"/>
  <c r="AO111" i="93" s="1"/>
  <c r="AQ111" i="93" s="1"/>
  <c r="O58" i="93"/>
  <c r="W58" i="93" s="1"/>
  <c r="AC58" i="93" s="1"/>
  <c r="AI58" i="93" s="1"/>
  <c r="AO58" i="93" s="1"/>
  <c r="AQ58" i="93" s="1"/>
  <c r="O182" i="93"/>
  <c r="W182" i="93" s="1"/>
  <c r="AC182" i="93" s="1"/>
  <c r="AI182" i="93" s="1"/>
  <c r="AO182" i="93" s="1"/>
  <c r="AQ182" i="93" s="1"/>
  <c r="O249" i="93"/>
  <c r="O135" i="93"/>
  <c r="P58" i="93"/>
  <c r="P182" i="93"/>
  <c r="P249" i="93"/>
  <c r="X249" i="93" s="1"/>
  <c r="AD249" i="93" s="1"/>
  <c r="AJ249" i="93" s="1"/>
  <c r="AP249" i="93" s="1"/>
  <c r="AQ249" i="93" s="1"/>
  <c r="P135" i="93"/>
  <c r="X135" i="93" s="1"/>
  <c r="AD135" i="93" s="1"/>
  <c r="AJ135" i="93" s="1"/>
  <c r="AP135" i="93" s="1"/>
  <c r="AQ135" i="93" s="1"/>
  <c r="P111" i="93"/>
  <c r="O220" i="93"/>
  <c r="O20" i="93"/>
  <c r="W20" i="93" s="1"/>
  <c r="AC20" i="93" s="1"/>
  <c r="AI20" i="93" s="1"/>
  <c r="AO20" i="93" s="1"/>
  <c r="AQ20" i="93" s="1"/>
  <c r="R223" i="93"/>
  <c r="R198" i="93"/>
  <c r="R151" i="93"/>
  <c r="R74" i="93"/>
  <c r="R23" i="93"/>
  <c r="R165" i="93"/>
  <c r="R121" i="93"/>
  <c r="R84" i="93"/>
  <c r="R120" i="93"/>
  <c r="R42" i="93"/>
  <c r="R119" i="93"/>
  <c r="R9" i="93"/>
  <c r="R191" i="93"/>
  <c r="R144" i="93"/>
  <c r="R130" i="93"/>
  <c r="R276" i="93"/>
  <c r="R316" i="93"/>
  <c r="R233" i="93"/>
  <c r="R200" i="93"/>
  <c r="R307" i="93"/>
  <c r="R214" i="93"/>
  <c r="R146" i="93"/>
  <c r="R13" i="93"/>
  <c r="R268" i="93"/>
  <c r="R175" i="93"/>
  <c r="R24" i="93"/>
  <c r="R303" i="93"/>
  <c r="R187" i="93"/>
  <c r="R253" i="93"/>
  <c r="R285" i="93"/>
  <c r="R225" i="93"/>
  <c r="R302" i="93"/>
  <c r="R266" i="93"/>
  <c r="R308" i="93"/>
  <c r="R177" i="93"/>
  <c r="R328" i="93"/>
  <c r="R262" i="93"/>
  <c r="R155" i="93"/>
  <c r="R61" i="93"/>
  <c r="R32" i="93"/>
  <c r="O315" i="93"/>
  <c r="W315" i="93" s="1"/>
  <c r="AC315" i="93" s="1"/>
  <c r="AI315" i="93" s="1"/>
  <c r="AO315" i="93" s="1"/>
  <c r="AQ315" i="93" s="1"/>
  <c r="O221" i="93"/>
  <c r="O145" i="93"/>
  <c r="W145" i="93" s="1"/>
  <c r="AC145" i="93" s="1"/>
  <c r="AI145" i="93" s="1"/>
  <c r="AO145" i="93" s="1"/>
  <c r="AQ145" i="93" s="1"/>
  <c r="O330" i="93"/>
  <c r="W330" i="93" s="1"/>
  <c r="AC330" i="93" s="1"/>
  <c r="AI330" i="93" s="1"/>
  <c r="AO330" i="93" s="1"/>
  <c r="AQ330" i="93" s="1"/>
  <c r="O292" i="93"/>
  <c r="W292" i="93" s="1"/>
  <c r="AC292" i="93" s="1"/>
  <c r="AI292" i="93" s="1"/>
  <c r="AO292" i="93" s="1"/>
  <c r="AQ292" i="93" s="1"/>
  <c r="R97" i="93"/>
  <c r="R83" i="93"/>
  <c r="R101" i="93"/>
  <c r="R282" i="93"/>
  <c r="R296" i="93"/>
  <c r="R161" i="93"/>
  <c r="R322" i="93"/>
  <c r="R190" i="93"/>
  <c r="R327" i="93"/>
  <c r="R140" i="93"/>
  <c r="R8" i="93"/>
  <c r="R150" i="93"/>
  <c r="R15" i="93"/>
  <c r="P315" i="93"/>
  <c r="P221" i="93"/>
  <c r="X221" i="93" s="1"/>
  <c r="AD221" i="93" s="1"/>
  <c r="AJ221" i="93" s="1"/>
  <c r="AP221" i="93" s="1"/>
  <c r="AQ221" i="93" s="1"/>
  <c r="P145" i="93"/>
  <c r="P330" i="93"/>
  <c r="P292" i="93"/>
  <c r="R259" i="93"/>
  <c r="R117" i="93"/>
  <c r="R82" i="93"/>
  <c r="R100" i="93"/>
  <c r="R96" i="93"/>
  <c r="R251" i="93"/>
  <c r="R261" i="93"/>
  <c r="R192" i="93"/>
  <c r="R283" i="93"/>
  <c r="R166" i="93"/>
  <c r="R25" i="93"/>
  <c r="R10" i="93"/>
  <c r="R131" i="93"/>
  <c r="R123" i="93"/>
  <c r="R152" i="93"/>
  <c r="R75" i="93"/>
  <c r="R85" i="93"/>
  <c r="R43" i="93"/>
  <c r="R122" i="93"/>
  <c r="R203" i="93"/>
  <c r="R291" i="93"/>
  <c r="R263" i="93"/>
  <c r="R304" i="93"/>
  <c r="R188" i="93"/>
  <c r="R254" i="93"/>
  <c r="R226" i="93"/>
  <c r="R178" i="93"/>
  <c r="R156" i="93"/>
  <c r="R133" i="93"/>
  <c r="R16" i="93"/>
  <c r="R33" i="93"/>
  <c r="R154" i="93"/>
  <c r="R77" i="93"/>
  <c r="R168" i="93"/>
  <c r="R62" i="93"/>
  <c r="R103" i="93"/>
  <c r="O331" i="93"/>
  <c r="W331" i="93" s="1"/>
  <c r="AC331" i="93" s="1"/>
  <c r="AI331" i="93" s="1"/>
  <c r="AO331" i="93" s="1"/>
  <c r="AQ331" i="93" s="1"/>
  <c r="R341" i="93"/>
  <c r="R277" i="93"/>
  <c r="R235" i="93"/>
  <c r="R234" i="93"/>
  <c r="R256" i="93"/>
  <c r="R317" i="93"/>
  <c r="R194" i="93"/>
  <c r="R174" i="93"/>
  <c r="R260" i="93"/>
  <c r="R102" i="93"/>
  <c r="R98" i="93"/>
  <c r="R323" i="93"/>
  <c r="R29" i="93"/>
  <c r="R185" i="93"/>
  <c r="O48" i="93"/>
  <c r="W48" i="93" s="1"/>
  <c r="AC48" i="93" s="1"/>
  <c r="AI48" i="93" s="1"/>
  <c r="AO48" i="93" s="1"/>
  <c r="AQ48" i="93" s="1"/>
  <c r="AR48" i="93" s="1"/>
  <c r="O69" i="93"/>
  <c r="W69" i="93" s="1"/>
  <c r="AC69" i="93" s="1"/>
  <c r="AI69" i="93" s="1"/>
  <c r="AO69" i="93" s="1"/>
  <c r="AQ69" i="93" s="1"/>
  <c r="P331" i="93"/>
  <c r="P341" i="93"/>
  <c r="P277" i="93"/>
  <c r="P235" i="93"/>
  <c r="P234" i="93"/>
  <c r="P317" i="93"/>
  <c r="P194" i="93"/>
  <c r="P256" i="93"/>
  <c r="P220" i="93"/>
  <c r="X220" i="93" s="1"/>
  <c r="AD220" i="93" s="1"/>
  <c r="AJ220" i="93" s="1"/>
  <c r="AP220" i="93" s="1"/>
  <c r="AQ220" i="93" s="1"/>
  <c r="P20" i="93"/>
  <c r="R213" i="93"/>
  <c r="R199" i="93"/>
  <c r="R314" i="93"/>
  <c r="R275" i="93"/>
  <c r="R211" i="93"/>
  <c r="R232" i="93"/>
  <c r="R219" i="93"/>
  <c r="R284" i="93"/>
  <c r="R252" i="93"/>
  <c r="R167" i="93"/>
  <c r="R153" i="93"/>
  <c r="R76" i="93"/>
  <c r="R44" i="93"/>
  <c r="R176" i="93"/>
  <c r="R26" i="93"/>
  <c r="R11" i="93"/>
  <c r="R132" i="93"/>
  <c r="R193" i="93"/>
  <c r="R86" i="93"/>
  <c r="P48" i="93"/>
  <c r="P69" i="93"/>
  <c r="O332" i="93"/>
  <c r="W332" i="93" s="1"/>
  <c r="AC332" i="93" s="1"/>
  <c r="AI332" i="93" s="1"/>
  <c r="AO332" i="93" s="1"/>
  <c r="AQ332" i="93" s="1"/>
  <c r="O293" i="93"/>
  <c r="W293" i="93" s="1"/>
  <c r="AC293" i="93" s="1"/>
  <c r="AI293" i="93" s="1"/>
  <c r="AO293" i="93" s="1"/>
  <c r="AQ293" i="93" s="1"/>
  <c r="O247" i="93"/>
  <c r="O180" i="93"/>
  <c r="W180" i="93" s="1"/>
  <c r="AC180" i="93" s="1"/>
  <c r="AI180" i="93" s="1"/>
  <c r="AO180" i="93" s="1"/>
  <c r="AQ180" i="93" s="1"/>
  <c r="O216" i="93"/>
  <c r="O70" i="93"/>
  <c r="W70" i="93" s="1"/>
  <c r="AC70" i="93" s="1"/>
  <c r="AI70" i="93" s="1"/>
  <c r="AO70" i="93" s="1"/>
  <c r="AQ70" i="93" s="1"/>
  <c r="O109" i="93"/>
  <c r="W109" i="93" s="1"/>
  <c r="AC109" i="93" s="1"/>
  <c r="AI109" i="93" s="1"/>
  <c r="AO109" i="93" s="1"/>
  <c r="AQ109" i="93" s="1"/>
  <c r="R69" i="93"/>
  <c r="R48" i="93"/>
  <c r="R318" i="93"/>
  <c r="R278" i="93"/>
  <c r="R236" i="93"/>
  <c r="R343" i="93"/>
  <c r="R195" i="93"/>
  <c r="R257" i="93"/>
  <c r="R88" i="93"/>
  <c r="R141" i="93"/>
  <c r="R186" i="93"/>
  <c r="R30" i="93"/>
  <c r="R142" i="93"/>
  <c r="R255" i="93"/>
  <c r="R78" i="93"/>
  <c r="R87" i="93"/>
  <c r="R134" i="93"/>
  <c r="R12" i="93"/>
  <c r="P293" i="93"/>
  <c r="P247" i="93"/>
  <c r="X247" i="93" s="1"/>
  <c r="AD247" i="93" s="1"/>
  <c r="AJ247" i="93" s="1"/>
  <c r="AP247" i="93" s="1"/>
  <c r="AQ247" i="93" s="1"/>
  <c r="P216" i="93"/>
  <c r="X216" i="93" s="1"/>
  <c r="AD216" i="93" s="1"/>
  <c r="AJ216" i="93" s="1"/>
  <c r="AP216" i="93" s="1"/>
  <c r="AQ216" i="93" s="1"/>
  <c r="P180" i="93"/>
  <c r="P70" i="93"/>
  <c r="P332" i="93"/>
  <c r="P109" i="93"/>
  <c r="O211" i="93"/>
  <c r="O232" i="93"/>
  <c r="W232" i="93" s="1"/>
  <c r="AC232" i="93" s="1"/>
  <c r="AI232" i="93" s="1"/>
  <c r="AO232" i="93" s="1"/>
  <c r="AQ232" i="93" s="1"/>
  <c r="O219" i="93"/>
  <c r="O213" i="93"/>
  <c r="O199" i="93"/>
  <c r="W199" i="93" s="1"/>
  <c r="AC199" i="93" s="1"/>
  <c r="AI199" i="93" s="1"/>
  <c r="AO199" i="93" s="1"/>
  <c r="AQ199" i="93" s="1"/>
  <c r="O314" i="93"/>
  <c r="W314" i="93" s="1"/>
  <c r="AC314" i="93" s="1"/>
  <c r="AI314" i="93" s="1"/>
  <c r="AO314" i="93" s="1"/>
  <c r="AQ314" i="93" s="1"/>
  <c r="O275" i="93"/>
  <c r="W275" i="93" s="1"/>
  <c r="AC275" i="93" s="1"/>
  <c r="AI275" i="93" s="1"/>
  <c r="AO275" i="93" s="1"/>
  <c r="AQ275" i="93" s="1"/>
  <c r="O307" i="93"/>
  <c r="W307" i="93" s="1"/>
  <c r="AC307" i="93" s="1"/>
  <c r="AI307" i="93" s="1"/>
  <c r="AO307" i="93" s="1"/>
  <c r="AQ307" i="93" s="1"/>
  <c r="O214" i="93"/>
  <c r="O276" i="93"/>
  <c r="W276" i="93" s="1"/>
  <c r="AC276" i="93" s="1"/>
  <c r="AI276" i="93" s="1"/>
  <c r="AO276" i="93" s="1"/>
  <c r="AQ276" i="93" s="1"/>
  <c r="O316" i="93"/>
  <c r="W316" i="93" s="1"/>
  <c r="AC316" i="93" s="1"/>
  <c r="AI316" i="93" s="1"/>
  <c r="AO316" i="93" s="1"/>
  <c r="AQ316" i="93" s="1"/>
  <c r="O233" i="93"/>
  <c r="W233" i="93" s="1"/>
  <c r="AC233" i="93" s="1"/>
  <c r="AI233" i="93" s="1"/>
  <c r="AO233" i="93" s="1"/>
  <c r="AQ233" i="93" s="1"/>
  <c r="O146" i="93"/>
  <c r="W146" i="93" s="1"/>
  <c r="AC146" i="93" s="1"/>
  <c r="AI146" i="93" s="1"/>
  <c r="AO146" i="93" s="1"/>
  <c r="AQ146" i="93" s="1"/>
  <c r="O13" i="93"/>
  <c r="O200" i="93"/>
  <c r="W200" i="93" s="1"/>
  <c r="AC200" i="93" s="1"/>
  <c r="AI200" i="93" s="1"/>
  <c r="AO200" i="93" s="1"/>
  <c r="AQ200" i="93" s="1"/>
  <c r="O181" i="93"/>
  <c r="W181" i="93" s="1"/>
  <c r="AC181" i="93" s="1"/>
  <c r="AI181" i="93" s="1"/>
  <c r="AO181" i="93" s="1"/>
  <c r="AQ181" i="93" s="1"/>
  <c r="O294" i="93"/>
  <c r="W294" i="93" s="1"/>
  <c r="AC294" i="93" s="1"/>
  <c r="AI294" i="93" s="1"/>
  <c r="AO294" i="93" s="1"/>
  <c r="AQ294" i="93" s="1"/>
  <c r="O248" i="93"/>
  <c r="O110" i="93"/>
  <c r="W110" i="93" s="1"/>
  <c r="AC110" i="93" s="1"/>
  <c r="AI110" i="93" s="1"/>
  <c r="AO110" i="93" s="1"/>
  <c r="AQ110" i="93" s="1"/>
  <c r="O71" i="93"/>
  <c r="W71" i="93" s="1"/>
  <c r="AC71" i="93" s="1"/>
  <c r="AI71" i="93" s="1"/>
  <c r="AO71" i="93" s="1"/>
  <c r="AQ71" i="93" s="1"/>
  <c r="R279" i="93"/>
  <c r="R345" i="93"/>
  <c r="R258" i="93"/>
  <c r="R297" i="93"/>
  <c r="R31" i="93"/>
  <c r="P232" i="93"/>
  <c r="P213" i="93"/>
  <c r="X213" i="93" s="1"/>
  <c r="AD213" i="93" s="1"/>
  <c r="AJ213" i="93" s="1"/>
  <c r="AP213" i="93" s="1"/>
  <c r="AQ213" i="93" s="1"/>
  <c r="P199" i="93"/>
  <c r="P314" i="93"/>
  <c r="P275" i="93"/>
  <c r="P219" i="93"/>
  <c r="X219" i="93" s="1"/>
  <c r="AD219" i="93" s="1"/>
  <c r="AJ219" i="93" s="1"/>
  <c r="AP219" i="93" s="1"/>
  <c r="AQ219" i="93" s="1"/>
  <c r="P211" i="93"/>
  <c r="X211" i="93" s="1"/>
  <c r="AD211" i="93" s="1"/>
  <c r="AJ211" i="93" s="1"/>
  <c r="AP211" i="93" s="1"/>
  <c r="AQ211" i="93" s="1"/>
  <c r="P307" i="93"/>
  <c r="P276" i="93"/>
  <c r="P316" i="93"/>
  <c r="P233" i="93"/>
  <c r="P200" i="93"/>
  <c r="P146" i="93"/>
  <c r="P214" i="93"/>
  <c r="X214" i="93" s="1"/>
  <c r="AD214" i="93" s="1"/>
  <c r="AJ214" i="93" s="1"/>
  <c r="AP214" i="93" s="1"/>
  <c r="AQ214" i="93" s="1"/>
  <c r="P13" i="93"/>
  <c r="X13" i="93" s="1"/>
  <c r="AD13" i="93" s="1"/>
  <c r="AJ13" i="93" s="1"/>
  <c r="AP13" i="93" s="1"/>
  <c r="AQ13" i="93" s="1"/>
  <c r="P294" i="93"/>
  <c r="P248" i="93"/>
  <c r="X248" i="93" s="1"/>
  <c r="AD248" i="93" s="1"/>
  <c r="AJ248" i="93" s="1"/>
  <c r="AP248" i="93" s="1"/>
  <c r="AQ248" i="93" s="1"/>
  <c r="P110" i="93"/>
  <c r="P181" i="93"/>
  <c r="P71" i="93"/>
  <c r="O278" i="93"/>
  <c r="W278" i="93" s="1"/>
  <c r="AC278" i="93" s="1"/>
  <c r="AI278" i="93" s="1"/>
  <c r="AO278" i="93" s="1"/>
  <c r="AQ278" i="93" s="1"/>
  <c r="O343" i="93"/>
  <c r="W343" i="93" s="1"/>
  <c r="AC343" i="93" s="1"/>
  <c r="AI343" i="93" s="1"/>
  <c r="AO343" i="93" s="1"/>
  <c r="AQ343" i="93" s="1"/>
  <c r="O257" i="93"/>
  <c r="W257" i="93" s="1"/>
  <c r="AC257" i="93" s="1"/>
  <c r="AI257" i="93" s="1"/>
  <c r="AO257" i="93" s="1"/>
  <c r="AQ257" i="93" s="1"/>
  <c r="O318" i="93"/>
  <c r="W318" i="93" s="1"/>
  <c r="AC318" i="93" s="1"/>
  <c r="AI318" i="93" s="1"/>
  <c r="AO318" i="93" s="1"/>
  <c r="AQ318" i="93" s="1"/>
  <c r="O195" i="93"/>
  <c r="W195" i="93" s="1"/>
  <c r="AC195" i="93" s="1"/>
  <c r="AI195" i="93" s="1"/>
  <c r="AO195" i="93" s="1"/>
  <c r="AQ195" i="93" s="1"/>
  <c r="O236" i="93"/>
  <c r="W236" i="93" s="1"/>
  <c r="AC236" i="93" s="1"/>
  <c r="AI236" i="93" s="1"/>
  <c r="AO236" i="93" s="1"/>
  <c r="AQ236" i="93" s="1"/>
  <c r="R220" i="93"/>
  <c r="R20" i="93"/>
  <c r="R315" i="93"/>
  <c r="R221" i="93"/>
  <c r="R145" i="93"/>
  <c r="R224" i="93"/>
  <c r="R310" i="93"/>
  <c r="R27" i="93"/>
  <c r="O256" i="93"/>
  <c r="W256" i="93" s="1"/>
  <c r="AC256" i="93" s="1"/>
  <c r="AI256" i="93" s="1"/>
  <c r="AO256" i="93" s="1"/>
  <c r="AQ256" i="93" s="1"/>
  <c r="O317" i="93"/>
  <c r="W317" i="93" s="1"/>
  <c r="AC317" i="93" s="1"/>
  <c r="AI317" i="93" s="1"/>
  <c r="AO317" i="93" s="1"/>
  <c r="AQ317" i="93" s="1"/>
  <c r="O194" i="93"/>
  <c r="W194" i="93" s="1"/>
  <c r="AC194" i="93" s="1"/>
  <c r="AI194" i="93" s="1"/>
  <c r="AO194" i="93" s="1"/>
  <c r="AQ194" i="93" s="1"/>
  <c r="O341" i="93"/>
  <c r="W341" i="93" s="1"/>
  <c r="AC341" i="93" s="1"/>
  <c r="AI341" i="93" s="1"/>
  <c r="AO341" i="93" s="1"/>
  <c r="AQ341" i="93" s="1"/>
  <c r="O277" i="93"/>
  <c r="W277" i="93" s="1"/>
  <c r="AC277" i="93" s="1"/>
  <c r="AI277" i="93" s="1"/>
  <c r="AO277" i="93" s="1"/>
  <c r="AQ277" i="93" s="1"/>
  <c r="O235" i="93"/>
  <c r="W235" i="93" s="1"/>
  <c r="AC235" i="93" s="1"/>
  <c r="AI235" i="93" s="1"/>
  <c r="AO235" i="93" s="1"/>
  <c r="AQ235" i="93" s="1"/>
  <c r="O234" i="93"/>
  <c r="W234" i="93" s="1"/>
  <c r="AC234" i="93" s="1"/>
  <c r="AI234" i="93" s="1"/>
  <c r="AO234" i="93" s="1"/>
  <c r="AQ234" i="93" s="1"/>
  <c r="P91" i="93"/>
  <c r="O91" i="93"/>
  <c r="W91" i="93" s="1"/>
  <c r="AC91" i="93" s="1"/>
  <c r="AI91" i="93" s="1"/>
  <c r="AO91" i="93" s="1"/>
  <c r="AQ91" i="93" s="1"/>
  <c r="R196" i="93"/>
  <c r="P343" i="93"/>
  <c r="P257" i="93"/>
  <c r="P318" i="93"/>
  <c r="P195" i="93"/>
  <c r="P278" i="93"/>
  <c r="P236" i="93"/>
  <c r="O197" i="93"/>
  <c r="W197" i="93" s="1"/>
  <c r="AC197" i="93" s="1"/>
  <c r="AI197" i="93" s="1"/>
  <c r="AO197" i="93" s="1"/>
  <c r="AQ197" i="93" s="1"/>
  <c r="O124" i="93"/>
  <c r="W124" i="93" s="1"/>
  <c r="AC124" i="93" s="1"/>
  <c r="AI124" i="93" s="1"/>
  <c r="AO124" i="93" s="1"/>
  <c r="AQ124" i="93" s="1"/>
  <c r="AW342" i="93" l="1"/>
  <c r="AY342" i="93" s="1"/>
  <c r="AZ342" i="93" s="1"/>
  <c r="AO344" i="93"/>
  <c r="AQ344" i="93" s="1"/>
  <c r="AR344" i="93" s="1"/>
  <c r="AW115" i="93"/>
  <c r="AY115" i="93" s="1"/>
  <c r="AZ115" i="93" s="1"/>
  <c r="AO115" i="93"/>
  <c r="AQ115" i="93" s="1"/>
  <c r="AR115" i="93" s="1"/>
  <c r="AP172" i="93"/>
  <c r="AQ172" i="93" s="1"/>
  <c r="AR172" i="93" s="1"/>
  <c r="AX172" i="93"/>
  <c r="AY172" i="93" s="1"/>
  <c r="AZ172" i="93" s="1"/>
  <c r="AX171" i="93"/>
  <c r="AY171" i="93" s="1"/>
  <c r="AZ171" i="93" s="1"/>
  <c r="AP171" i="93"/>
  <c r="AQ171" i="93" s="1"/>
  <c r="AR171" i="93" s="1"/>
  <c r="AO114" i="93"/>
  <c r="AQ114" i="93" s="1"/>
  <c r="AR114" i="93" s="1"/>
  <c r="AW114" i="93"/>
  <c r="AY114" i="93" s="1"/>
  <c r="AZ114" i="93" s="1"/>
  <c r="AP210" i="93"/>
  <c r="AQ210" i="93" s="1"/>
  <c r="AR210" i="93" s="1"/>
  <c r="AX210" i="93"/>
  <c r="AY210" i="93" s="1"/>
  <c r="AZ210" i="93" s="1"/>
  <c r="AX170" i="93"/>
  <c r="AY170" i="93" s="1"/>
  <c r="AZ170" i="93" s="1"/>
  <c r="AP170" i="93"/>
  <c r="AQ170" i="93" s="1"/>
  <c r="AR170" i="93" s="1"/>
  <c r="AV21" i="93"/>
  <c r="AU21" i="93"/>
  <c r="AT21" i="93"/>
  <c r="AS21" i="93"/>
  <c r="H99" i="93" l="1"/>
  <c r="AZ345" i="93" l="1"/>
  <c r="AZ343" i="93"/>
  <c r="AZ341" i="93"/>
  <c r="AV22" i="93" l="1"/>
  <c r="AU22" i="93"/>
  <c r="AS22" i="93"/>
  <c r="AT22" i="93"/>
  <c r="AV335" i="93" l="1"/>
  <c r="AU335" i="93"/>
  <c r="AT335" i="93"/>
  <c r="AS335" i="93"/>
  <c r="AV334" i="93"/>
  <c r="AU334" i="93"/>
  <c r="AT334" i="93"/>
  <c r="AS334" i="93"/>
  <c r="AV333" i="93"/>
  <c r="AU333" i="93"/>
  <c r="AT333" i="93"/>
  <c r="AS333" i="93"/>
  <c r="AX197" i="93" l="1"/>
  <c r="H139" i="93"/>
  <c r="H138" i="93"/>
  <c r="H137" i="93"/>
  <c r="H136" i="93"/>
  <c r="H129" i="93"/>
  <c r="H128" i="93"/>
  <c r="H127" i="93"/>
  <c r="H126" i="93"/>
  <c r="H125" i="93"/>
  <c r="H122" i="93"/>
  <c r="H119" i="93"/>
  <c r="H78" i="93"/>
  <c r="H77" i="93"/>
  <c r="H76" i="93"/>
  <c r="H75" i="93"/>
  <c r="H74" i="93"/>
  <c r="H56" i="93"/>
  <c r="H55" i="93"/>
  <c r="H54" i="93"/>
  <c r="H53" i="93"/>
  <c r="H52" i="93"/>
  <c r="H112" i="93"/>
  <c r="H102" i="93"/>
  <c r="H101" i="93"/>
  <c r="H100" i="93"/>
  <c r="H103" i="93"/>
  <c r="H44" i="93"/>
  <c r="H144" i="93"/>
  <c r="H168" i="93"/>
  <c r="H167" i="93"/>
  <c r="H166" i="93"/>
  <c r="H165" i="93"/>
  <c r="H169" i="93"/>
  <c r="H157" i="93"/>
  <c r="H156" i="93"/>
  <c r="H155" i="93"/>
  <c r="H159" i="93"/>
  <c r="H158" i="93"/>
  <c r="H154" i="93"/>
  <c r="H153" i="93"/>
  <c r="H152" i="93"/>
  <c r="H151" i="93"/>
  <c r="H150" i="93"/>
  <c r="H148" i="93"/>
  <c r="H147" i="93"/>
  <c r="H146" i="93"/>
  <c r="H145" i="93"/>
  <c r="H143" i="93"/>
  <c r="H140" i="93"/>
  <c r="H134" i="93"/>
  <c r="H133" i="93"/>
  <c r="H132" i="93"/>
  <c r="H131" i="93"/>
  <c r="H130" i="93"/>
  <c r="H107" i="93"/>
  <c r="H108" i="93"/>
  <c r="H123" i="93"/>
  <c r="H120" i="93"/>
  <c r="H57" i="93"/>
  <c r="H98" i="93"/>
  <c r="H97" i="93"/>
  <c r="H96" i="93"/>
  <c r="H92" i="93"/>
  <c r="H91" i="93"/>
  <c r="H93" i="93"/>
  <c r="H83" i="93"/>
  <c r="H82" i="93"/>
  <c r="H110" i="93"/>
  <c r="H109" i="93"/>
  <c r="H113" i="93"/>
  <c r="H72" i="93"/>
  <c r="H71" i="93"/>
  <c r="H70" i="93"/>
  <c r="H69" i="93"/>
  <c r="H62" i="93"/>
  <c r="H61" i="93"/>
  <c r="H60" i="93"/>
  <c r="H59" i="93"/>
  <c r="H63" i="93"/>
  <c r="H58" i="93"/>
  <c r="H47" i="93"/>
  <c r="H43" i="93"/>
  <c r="H42" i="93"/>
  <c r="H46" i="93"/>
  <c r="H45" i="93"/>
  <c r="H41" i="93"/>
  <c r="H39" i="93"/>
  <c r="H36" i="93"/>
  <c r="H34" i="93"/>
  <c r="H28" i="93"/>
  <c r="H27" i="93"/>
  <c r="H26" i="93"/>
  <c r="H25" i="93"/>
  <c r="H24" i="93"/>
  <c r="H23" i="93"/>
  <c r="H14" i="93"/>
  <c r="H16" i="93"/>
  <c r="H15" i="93"/>
  <c r="H13" i="93"/>
  <c r="H17" i="93"/>
  <c r="H22" i="93" l="1"/>
  <c r="H31" i="93"/>
  <c r="H30" i="93"/>
  <c r="H29" i="93"/>
  <c r="H111" i="93"/>
  <c r="H121" i="93"/>
  <c r="H117" i="93"/>
  <c r="H124" i="93"/>
  <c r="H85" i="93"/>
  <c r="H84" i="93"/>
  <c r="H86" i="93"/>
  <c r="H87" i="93"/>
  <c r="H88" i="93"/>
  <c r="H38" i="93"/>
  <c r="H37" i="93"/>
  <c r="H40" i="93"/>
  <c r="H118" i="93"/>
  <c r="H142" i="93"/>
  <c r="H141" i="93"/>
  <c r="H50" i="93"/>
  <c r="H49" i="93"/>
  <c r="H48" i="93"/>
  <c r="H176" i="93"/>
  <c r="H179" i="93"/>
  <c r="H135" i="93"/>
  <c r="H51" i="93"/>
  <c r="H35" i="93" l="1"/>
  <c r="H33" i="93"/>
  <c r="H32" i="93"/>
  <c r="H20" i="93"/>
  <c r="AW21" i="93" l="1"/>
  <c r="AW335" i="93"/>
  <c r="AW334" i="93"/>
  <c r="AW333" i="93"/>
  <c r="W6" i="93"/>
  <c r="AC6" i="93" s="1"/>
  <c r="AI6" i="93" s="1"/>
  <c r="AX21" i="93"/>
  <c r="AX335" i="93"/>
  <c r="AX334" i="93"/>
  <c r="AX333" i="93"/>
  <c r="X6" i="93"/>
  <c r="AD6" i="93" s="1"/>
  <c r="AJ6" i="93" s="1"/>
  <c r="AY21" i="93" l="1"/>
  <c r="AZ21" i="93" s="1"/>
  <c r="AW22" i="93"/>
  <c r="AX22" i="93"/>
  <c r="AW275" i="93"/>
  <c r="AY333" i="93"/>
  <c r="AZ333" i="93" s="1"/>
  <c r="AY334" i="93"/>
  <c r="AZ334" i="93" s="1"/>
  <c r="AY335" i="93"/>
  <c r="AZ335" i="93" s="1"/>
  <c r="AX174" i="93"/>
  <c r="AW324" i="93"/>
  <c r="AW174" i="93"/>
  <c r="AW325" i="93"/>
  <c r="AX325" i="93"/>
  <c r="AW326" i="93"/>
  <c r="AX326" i="93"/>
  <c r="AW211" i="93"/>
  <c r="AX48" i="93"/>
  <c r="AX211" i="93"/>
  <c r="AX324" i="93"/>
  <c r="AX230" i="93"/>
  <c r="AW310" i="93"/>
  <c r="AX310" i="93"/>
  <c r="AW311" i="93"/>
  <c r="AX311" i="93"/>
  <c r="AW312" i="93"/>
  <c r="AX312" i="93"/>
  <c r="AW336" i="93"/>
  <c r="AW313" i="93"/>
  <c r="AX336" i="93"/>
  <c r="AX313" i="93"/>
  <c r="AW337" i="93"/>
  <c r="AX337" i="93"/>
  <c r="AX275" i="93"/>
  <c r="AX276" i="93"/>
  <c r="AW49" i="93"/>
  <c r="AX49" i="93"/>
  <c r="AW50" i="93"/>
  <c r="AX50" i="93"/>
  <c r="AW48" i="93" l="1"/>
  <c r="AY22" i="93"/>
  <c r="AZ22" i="93" s="1"/>
  <c r="AW276" i="93"/>
  <c r="AW197" i="93"/>
  <c r="AY197" i="93" s="1"/>
  <c r="AZ197" i="93" s="1"/>
  <c r="AW230" i="93"/>
  <c r="AY211" i="93"/>
  <c r="AZ211" i="93" s="1"/>
  <c r="AY326" i="93"/>
  <c r="AZ326" i="93" s="1"/>
  <c r="AY325" i="93"/>
  <c r="AZ325" i="93" s="1"/>
  <c r="AY324" i="93"/>
  <c r="AZ324" i="93" s="1"/>
  <c r="H160" i="93" l="1"/>
  <c r="H161" i="93"/>
  <c r="H163" i="93"/>
  <c r="H164" i="93"/>
  <c r="H162" i="93"/>
  <c r="AW138" i="93" l="1"/>
  <c r="AX138" i="93"/>
  <c r="AW136" i="93"/>
  <c r="AX136" i="93"/>
  <c r="AX128" i="93"/>
  <c r="AW128" i="93"/>
  <c r="AW126" i="93"/>
  <c r="AX126" i="93"/>
  <c r="AX72" i="93"/>
  <c r="AW72" i="93"/>
  <c r="AX298" i="93"/>
  <c r="AW298" i="93"/>
  <c r="AW240" i="93"/>
  <c r="AX240" i="93"/>
  <c r="AX321" i="93"/>
  <c r="AW321" i="93"/>
  <c r="AX271" i="93"/>
  <c r="AW271" i="93"/>
  <c r="AW34" i="93"/>
  <c r="AX34" i="93"/>
  <c r="AX41" i="93"/>
  <c r="AW41" i="93"/>
  <c r="AX91" i="93"/>
  <c r="AW91" i="93"/>
  <c r="AX183" i="93"/>
  <c r="AW183" i="93"/>
  <c r="AX181" i="93"/>
  <c r="AW181" i="93"/>
  <c r="AW281" i="93"/>
  <c r="AX281" i="93"/>
  <c r="AW292" i="93"/>
  <c r="AX292" i="93"/>
  <c r="AW294" i="93"/>
  <c r="AX294" i="93"/>
  <c r="AW113" i="93"/>
  <c r="AX113" i="93"/>
  <c r="AW14" i="93"/>
  <c r="AX14" i="93"/>
  <c r="AW17" i="93"/>
  <c r="AX17" i="93"/>
  <c r="AW147" i="93"/>
  <c r="AX147" i="93"/>
  <c r="AW201" i="93"/>
  <c r="AX201" i="93"/>
  <c r="AW237" i="93"/>
  <c r="AX237" i="93"/>
  <c r="AX286" i="93"/>
  <c r="AW286" i="93"/>
  <c r="AX38" i="93"/>
  <c r="AW38" i="93"/>
  <c r="AX93" i="93"/>
  <c r="AW93" i="93"/>
  <c r="AX143" i="93"/>
  <c r="AW143" i="93"/>
  <c r="AW158" i="93"/>
  <c r="AX158" i="93"/>
  <c r="AX118" i="93"/>
  <c r="AW118" i="93"/>
  <c r="AX56" i="93"/>
  <c r="AW56" i="93"/>
  <c r="AW55" i="93"/>
  <c r="AX55" i="93"/>
  <c r="AW52" i="93"/>
  <c r="AX52" i="93"/>
  <c r="AW264" i="93"/>
  <c r="AX264" i="93"/>
  <c r="AX139" i="93"/>
  <c r="AW139" i="93"/>
  <c r="AX137" i="93"/>
  <c r="AW137" i="93"/>
  <c r="AW129" i="93"/>
  <c r="AX129" i="93"/>
  <c r="AX127" i="93"/>
  <c r="AW127" i="93"/>
  <c r="AX239" i="93"/>
  <c r="AW239" i="93"/>
  <c r="AW248" i="93"/>
  <c r="AX248" i="93"/>
  <c r="AW125" i="93"/>
  <c r="AX125" i="93"/>
  <c r="AX37" i="93"/>
  <c r="AW37" i="93"/>
  <c r="AX40" i="93"/>
  <c r="AW40" i="93"/>
  <c r="AW241" i="93"/>
  <c r="AX241" i="93"/>
  <c r="AW273" i="93"/>
  <c r="AX273" i="93"/>
  <c r="AW36" i="93"/>
  <c r="AX36" i="93"/>
  <c r="AX39" i="93"/>
  <c r="AW39" i="93"/>
  <c r="AW46" i="93"/>
  <c r="AX46" i="93"/>
  <c r="AX92" i="93"/>
  <c r="AW92" i="93"/>
  <c r="AX157" i="93"/>
  <c r="AW157" i="93"/>
  <c r="AW169" i="93"/>
  <c r="AX169" i="93"/>
  <c r="AW180" i="93"/>
  <c r="AX180" i="93"/>
  <c r="AW293" i="93"/>
  <c r="AX293" i="93"/>
  <c r="AW299" i="93"/>
  <c r="AX299" i="93"/>
  <c r="AW295" i="93"/>
  <c r="AX295" i="93"/>
  <c r="AW53" i="93"/>
  <c r="AX53" i="93"/>
  <c r="AX54" i="93"/>
  <c r="AW54" i="93"/>
  <c r="AW148" i="93"/>
  <c r="AX148" i="93"/>
  <c r="AW184" i="93"/>
  <c r="AX184" i="93"/>
  <c r="AX202" i="93"/>
  <c r="AW202" i="93"/>
  <c r="AX290" i="93"/>
  <c r="AW290" i="93"/>
  <c r="AX265" i="93"/>
  <c r="AW265" i="93"/>
  <c r="AX222" i="93"/>
  <c r="AW222" i="93"/>
  <c r="AW159" i="93"/>
  <c r="AX159" i="93"/>
  <c r="AX238" i="93"/>
  <c r="AW238" i="93"/>
  <c r="AS14" i="93"/>
  <c r="AT295" i="93"/>
  <c r="AU147" i="93"/>
  <c r="AU202" i="93"/>
  <c r="AV290" i="93"/>
  <c r="AU281" i="93"/>
  <c r="AS241" i="93"/>
  <c r="AS46" i="93"/>
  <c r="AT298" i="93"/>
  <c r="AS181" i="93"/>
  <c r="AS298" i="93"/>
  <c r="AU240" i="93"/>
  <c r="AT147" i="93"/>
  <c r="AT184" i="93"/>
  <c r="AT241" i="93"/>
  <c r="AU239" i="93"/>
  <c r="AS180" i="93"/>
  <c r="AU34" i="93"/>
  <c r="AU157" i="93"/>
  <c r="AT237" i="93"/>
  <c r="AS157" i="93"/>
  <c r="AU184" i="93"/>
  <c r="AS292" i="93"/>
  <c r="AV286" i="93"/>
  <c r="AT158" i="93"/>
  <c r="AS240" i="93"/>
  <c r="AS72" i="93"/>
  <c r="AV184" i="93"/>
  <c r="AT169" i="93"/>
  <c r="AU41" i="93"/>
  <c r="AT148" i="93"/>
  <c r="AS202" i="93"/>
  <c r="AT271" i="93"/>
  <c r="AS17" i="93"/>
  <c r="AV239" i="93"/>
  <c r="AV293" i="93"/>
  <c r="AT238" i="93"/>
  <c r="AT281" i="93"/>
  <c r="AS147" i="93"/>
  <c r="AS36" i="93"/>
  <c r="AU237" i="93"/>
  <c r="AS299" i="93"/>
  <c r="AT180" i="93"/>
  <c r="AU158" i="93"/>
  <c r="AS237" i="93"/>
  <c r="AT293" i="93"/>
  <c r="AS238" i="93"/>
  <c r="AV321" i="93"/>
  <c r="AU183" i="93"/>
  <c r="AU248" i="93"/>
  <c r="AT159" i="93"/>
  <c r="AU17" i="93"/>
  <c r="AV17" i="93"/>
  <c r="AV34" i="93"/>
  <c r="AS41" i="93"/>
  <c r="AU46" i="93"/>
  <c r="AS34" i="93"/>
  <c r="AV39" i="93"/>
  <c r="AV72" i="93"/>
  <c r="AU39" i="93"/>
  <c r="AT17" i="93"/>
  <c r="AU36" i="93"/>
  <c r="AT34" i="93"/>
  <c r="AT39" i="93"/>
  <c r="AV41" i="93"/>
  <c r="AV91" i="93"/>
  <c r="AV36" i="93"/>
  <c r="AT46" i="93"/>
  <c r="AS92" i="93"/>
  <c r="AT72" i="93"/>
  <c r="AV93" i="93"/>
  <c r="AU91" i="93"/>
  <c r="AU92" i="93"/>
  <c r="AU93" i="93"/>
  <c r="AU72" i="93"/>
  <c r="AT36" i="93"/>
  <c r="AS39" i="93"/>
  <c r="AV46" i="93"/>
  <c r="AV92" i="93"/>
  <c r="AT41" i="93"/>
  <c r="AT93" i="93"/>
  <c r="AS91" i="93"/>
  <c r="AV159" i="93"/>
  <c r="AT91" i="93"/>
  <c r="AV158" i="93"/>
  <c r="AU159" i="93"/>
  <c r="AS93" i="93"/>
  <c r="AV147" i="93"/>
  <c r="AT92" i="93"/>
  <c r="AT143" i="93"/>
  <c r="AV148" i="93"/>
  <c r="AS148" i="93"/>
  <c r="AV143" i="93"/>
  <c r="AS143" i="93"/>
  <c r="AT157" i="93"/>
  <c r="AU143" i="93"/>
  <c r="AU148" i="93"/>
  <c r="AS184" i="93"/>
  <c r="AT202" i="93"/>
  <c r="AU169" i="93"/>
  <c r="AV201" i="93"/>
  <c r="AS158" i="93"/>
  <c r="AV157" i="93"/>
  <c r="AV169" i="93"/>
  <c r="AS159" i="93"/>
  <c r="AS169" i="93"/>
  <c r="AT201" i="93"/>
  <c r="AU201" i="93"/>
  <c r="AS239" i="93"/>
  <c r="AV238" i="93"/>
  <c r="AU238" i="93"/>
  <c r="AV241" i="93"/>
  <c r="AU180" i="93"/>
  <c r="AV202" i="93"/>
  <c r="AS201" i="93"/>
  <c r="AS183" i="93"/>
  <c r="AT181" i="93"/>
  <c r="AV237" i="93"/>
  <c r="AV240" i="93"/>
  <c r="AV183" i="93"/>
  <c r="AU241" i="93"/>
  <c r="AV180" i="93"/>
  <c r="AU181" i="93"/>
  <c r="AV181" i="93"/>
  <c r="AT239" i="93"/>
  <c r="AT183" i="93"/>
  <c r="AT240" i="93"/>
  <c r="AU273" i="93"/>
  <c r="AV273" i="93"/>
  <c r="AT292" i="93"/>
  <c r="AV271" i="93"/>
  <c r="AS273" i="93"/>
  <c r="AU290" i="93"/>
  <c r="AT286" i="93"/>
  <c r="AS271" i="93"/>
  <c r="AT294" i="93"/>
  <c r="AS290" i="93"/>
  <c r="AU271" i="93"/>
  <c r="AV281" i="93"/>
  <c r="AS281" i="93"/>
  <c r="AT273" i="93"/>
  <c r="AU286" i="93"/>
  <c r="AU294" i="93"/>
  <c r="AV299" i="93"/>
  <c r="AS295" i="93"/>
  <c r="AV248" i="93"/>
  <c r="AU293" i="93"/>
  <c r="AT299" i="93"/>
  <c r="AS248" i="93"/>
  <c r="AV292" i="93"/>
  <c r="AV295" i="93"/>
  <c r="AT290" i="93"/>
  <c r="AV294" i="93"/>
  <c r="AU298" i="93"/>
  <c r="AS286" i="93"/>
  <c r="AS293" i="93"/>
  <c r="AV298" i="93"/>
  <c r="AS294" i="93"/>
  <c r="AU292" i="93"/>
  <c r="AU299" i="93"/>
  <c r="AU295" i="93"/>
  <c r="AT248" i="93"/>
  <c r="AT321" i="93"/>
  <c r="AU321" i="93"/>
  <c r="AS321" i="93"/>
  <c r="AU14" i="93"/>
  <c r="AT14" i="93"/>
  <c r="AV14" i="93"/>
  <c r="AT138" i="93"/>
  <c r="AU264" i="93"/>
  <c r="AT139" i="93"/>
  <c r="AS37" i="93"/>
  <c r="AT129" i="93"/>
  <c r="AT137" i="93"/>
  <c r="AS118" i="93"/>
  <c r="AS138" i="93"/>
  <c r="AU55" i="93"/>
  <c r="AS125" i="93"/>
  <c r="AU118" i="93"/>
  <c r="AT136" i="93"/>
  <c r="AV125" i="93"/>
  <c r="AU113" i="93"/>
  <c r="AU40" i="93"/>
  <c r="AU136" i="93"/>
  <c r="AS265" i="93"/>
  <c r="AS137" i="93"/>
  <c r="AS129" i="93"/>
  <c r="AT38" i="93"/>
  <c r="AU137" i="93"/>
  <c r="AT37" i="93"/>
  <c r="AS40" i="93"/>
  <c r="AS56" i="93"/>
  <c r="AV264" i="93"/>
  <c r="AV265" i="93"/>
  <c r="AT264" i="93"/>
  <c r="AU265" i="93"/>
  <c r="AT265" i="93"/>
  <c r="AS264" i="93"/>
  <c r="AT222" i="93"/>
  <c r="AS222" i="93"/>
  <c r="AU128" i="93"/>
  <c r="AS128" i="93"/>
  <c r="AU129" i="93"/>
  <c r="AV222" i="93"/>
  <c r="AU222" i="93"/>
  <c r="AT127" i="93"/>
  <c r="AV138" i="93"/>
  <c r="AS136" i="93"/>
  <c r="AV128" i="93"/>
  <c r="AU127" i="93"/>
  <c r="AT125" i="93"/>
  <c r="AV126" i="93"/>
  <c r="AU38" i="93"/>
  <c r="AS127" i="93"/>
  <c r="AV127" i="93"/>
  <c r="AU138" i="93"/>
  <c r="AU126" i="93"/>
  <c r="AU139" i="93"/>
  <c r="AV136" i="93"/>
  <c r="AS113" i="93"/>
  <c r="AV139" i="93"/>
  <c r="AT128" i="93"/>
  <c r="AU125" i="93"/>
  <c r="AS139" i="93"/>
  <c r="AS126" i="93"/>
  <c r="AT113" i="93"/>
  <c r="AU37" i="93"/>
  <c r="AV137" i="93"/>
  <c r="AV129" i="93"/>
  <c r="AT126" i="93"/>
  <c r="AV113" i="93"/>
  <c r="AS38" i="93"/>
  <c r="AV40" i="93"/>
  <c r="AU56" i="93"/>
  <c r="AS54" i="93"/>
  <c r="AV118" i="93"/>
  <c r="AT53" i="93"/>
  <c r="AS53" i="93"/>
  <c r="AS55" i="93"/>
  <c r="AV37" i="93"/>
  <c r="AU53" i="93"/>
  <c r="AT40" i="93"/>
  <c r="AS52" i="93"/>
  <c r="AU54" i="93"/>
  <c r="AV38" i="93"/>
  <c r="AU52" i="93"/>
  <c r="AT55" i="93"/>
  <c r="AT56" i="93"/>
  <c r="AV52" i="93"/>
  <c r="AV54" i="93"/>
  <c r="AV55" i="93"/>
  <c r="AT118" i="93"/>
  <c r="AV53" i="93"/>
  <c r="AV56" i="93"/>
  <c r="AT52" i="93"/>
  <c r="AT54" i="93"/>
  <c r="AY92" i="93" l="1"/>
  <c r="AZ92" i="93" s="1"/>
  <c r="AY91" i="93"/>
  <c r="AZ91" i="93" s="1"/>
  <c r="AY72" i="93"/>
  <c r="AZ72" i="93" s="1"/>
  <c r="AY239" i="93"/>
  <c r="AZ239" i="93" s="1"/>
  <c r="AY295" i="93"/>
  <c r="AZ295" i="93" s="1"/>
  <c r="AY157" i="93"/>
  <c r="AZ157" i="93" s="1"/>
  <c r="AY180" i="93"/>
  <c r="AZ180" i="93" s="1"/>
  <c r="AY126" i="93"/>
  <c r="AZ126" i="93" s="1"/>
  <c r="AY237" i="93"/>
  <c r="AZ237" i="93" s="1"/>
  <c r="AY293" i="93"/>
  <c r="AZ293" i="93" s="1"/>
  <c r="AY240" i="93"/>
  <c r="AZ240" i="93" s="1"/>
  <c r="AY54" i="93"/>
  <c r="AZ54" i="93" s="1"/>
  <c r="AY298" i="93"/>
  <c r="AZ298" i="93" s="1"/>
  <c r="AY241" i="93"/>
  <c r="AZ241" i="93" s="1"/>
  <c r="AY290" i="93"/>
  <c r="AZ290" i="93" s="1"/>
  <c r="AY169" i="93"/>
  <c r="AZ169" i="93" s="1"/>
  <c r="AY137" i="93"/>
  <c r="AZ137" i="93" s="1"/>
  <c r="AY138" i="93"/>
  <c r="AZ138" i="93" s="1"/>
  <c r="AY281" i="93"/>
  <c r="AZ281" i="93" s="1"/>
  <c r="AY17" i="93"/>
  <c r="AZ17" i="93" s="1"/>
  <c r="AY14" i="93"/>
  <c r="AZ14" i="93" s="1"/>
  <c r="AY181" i="93"/>
  <c r="AZ181" i="93" s="1"/>
  <c r="AY46" i="93"/>
  <c r="AZ46" i="93" s="1"/>
  <c r="AY127" i="93"/>
  <c r="AZ127" i="93" s="1"/>
  <c r="AY52" i="93"/>
  <c r="AZ52" i="93" s="1"/>
  <c r="AY147" i="93"/>
  <c r="AZ147" i="93" s="1"/>
  <c r="AY39" i="93"/>
  <c r="AZ39" i="93" s="1"/>
  <c r="AY37" i="93"/>
  <c r="AZ37" i="93" s="1"/>
  <c r="AY264" i="93"/>
  <c r="AZ264" i="93" s="1"/>
  <c r="AY222" i="93"/>
  <c r="AZ222" i="93" s="1"/>
  <c r="AY118" i="93"/>
  <c r="AZ118" i="93" s="1"/>
  <c r="AY265" i="93"/>
  <c r="AZ265" i="93" s="1"/>
  <c r="AY53" i="93"/>
  <c r="AZ53" i="93" s="1"/>
  <c r="AY321" i="93"/>
  <c r="AZ321" i="93" s="1"/>
  <c r="AY201" i="93"/>
  <c r="AZ201" i="93" s="1"/>
  <c r="AY294" i="93"/>
  <c r="AZ294" i="93" s="1"/>
  <c r="AY248" i="93"/>
  <c r="AZ248" i="93" s="1"/>
  <c r="AY158" i="93"/>
  <c r="AZ158" i="93" s="1"/>
  <c r="AY271" i="93"/>
  <c r="AZ271" i="93" s="1"/>
  <c r="AY273" i="93"/>
  <c r="AZ273" i="93" s="1"/>
  <c r="AY238" i="93"/>
  <c r="AZ238" i="93" s="1"/>
  <c r="AY202" i="93"/>
  <c r="AZ202" i="93" s="1"/>
  <c r="AY143" i="93"/>
  <c r="AZ143" i="93" s="1"/>
  <c r="AY292" i="93"/>
  <c r="AZ292" i="93" s="1"/>
  <c r="AY34" i="93"/>
  <c r="AZ34" i="93" s="1"/>
  <c r="AY56" i="93"/>
  <c r="AZ56" i="93" s="1"/>
  <c r="AY93" i="93"/>
  <c r="AZ93" i="93" s="1"/>
  <c r="AY148" i="93"/>
  <c r="AZ148" i="93" s="1"/>
  <c r="AY136" i="93"/>
  <c r="AZ136" i="93" s="1"/>
  <c r="AY299" i="93"/>
  <c r="AZ299" i="93" s="1"/>
  <c r="AY36" i="93"/>
  <c r="AZ36" i="93" s="1"/>
  <c r="AY125" i="93"/>
  <c r="AZ125" i="93" s="1"/>
  <c r="AY286" i="93"/>
  <c r="AZ286" i="93" s="1"/>
  <c r="AY139" i="93"/>
  <c r="AZ139" i="93" s="1"/>
  <c r="AY113" i="93"/>
  <c r="AZ113" i="93" s="1"/>
  <c r="AY128" i="93"/>
  <c r="AZ128" i="93" s="1"/>
  <c r="AY40" i="93"/>
  <c r="AZ40" i="93" s="1"/>
  <c r="AY184" i="93"/>
  <c r="AZ184" i="93" s="1"/>
  <c r="AY55" i="93"/>
  <c r="AZ55" i="93" s="1"/>
  <c r="AY38" i="93"/>
  <c r="AZ38" i="93" s="1"/>
  <c r="AY129" i="93"/>
  <c r="AZ129" i="93" s="1"/>
  <c r="AY183" i="93"/>
  <c r="AZ183" i="93" s="1"/>
  <c r="AY159" i="93"/>
  <c r="AZ159" i="93" s="1"/>
  <c r="AY41" i="93"/>
  <c r="AZ41" i="93" s="1"/>
  <c r="AR22" i="93" l="1"/>
  <c r="AR326" i="93"/>
  <c r="AR343" i="93"/>
  <c r="AR341" i="93"/>
  <c r="AR196" i="93"/>
  <c r="AR195" i="93"/>
  <c r="AR197" i="93"/>
  <c r="AR120" i="93"/>
  <c r="AR123" i="93"/>
  <c r="AR112" i="93"/>
  <c r="AR345" i="93"/>
  <c r="AR194" i="93"/>
  <c r="AR334" i="93"/>
  <c r="AR122" i="93"/>
  <c r="AR119" i="93"/>
  <c r="AR126" i="93"/>
  <c r="AR211" i="93"/>
  <c r="AR335" i="93"/>
  <c r="AR21" i="93"/>
  <c r="AR333" i="93"/>
  <c r="AR325" i="93"/>
  <c r="AR324" i="93"/>
  <c r="AR166" i="93"/>
  <c r="AR152" i="93"/>
  <c r="AR128" i="93"/>
  <c r="AR277" i="93"/>
  <c r="AR264" i="93"/>
  <c r="AR24" i="93"/>
  <c r="AR265" i="93"/>
  <c r="AR136" i="93"/>
  <c r="AR321" i="93"/>
  <c r="AR185" i="93"/>
  <c r="AR144" i="93"/>
  <c r="AR223" i="93"/>
  <c r="AR77" i="93"/>
  <c r="AR256" i="93"/>
  <c r="AR124" i="93"/>
  <c r="AR281" i="93"/>
  <c r="AR271" i="93"/>
  <c r="AR54" i="93"/>
  <c r="AR131" i="93"/>
  <c r="AR145" i="93"/>
  <c r="AR235" i="93"/>
  <c r="AR137" i="93"/>
  <c r="AR239" i="93"/>
  <c r="AR201" i="93"/>
  <c r="AR302" i="93"/>
  <c r="AR97" i="93"/>
  <c r="AR283" i="93"/>
  <c r="AR138" i="93"/>
  <c r="AR40" i="93"/>
  <c r="AR297" i="93"/>
  <c r="AR75" i="93"/>
  <c r="AR72" i="93"/>
  <c r="AR314" i="93"/>
  <c r="AR17" i="93"/>
  <c r="AR221" i="93"/>
  <c r="AR231" i="93"/>
  <c r="AR43" i="93"/>
  <c r="AR113" i="93"/>
  <c r="AR233" i="93"/>
  <c r="AR156" i="93"/>
  <c r="AR237" i="93"/>
  <c r="AR181" i="93"/>
  <c r="AR27" i="93"/>
  <c r="AR278" i="93"/>
  <c r="AR258" i="93"/>
  <c r="AR55" i="93"/>
  <c r="AR13" i="93"/>
  <c r="AR157" i="93"/>
  <c r="AR200" i="93"/>
  <c r="AR273" i="93"/>
  <c r="AR252" i="93"/>
  <c r="AR219" i="93"/>
  <c r="AR296" i="93"/>
  <c r="AR56" i="93"/>
  <c r="AR298" i="93"/>
  <c r="AR303" i="93"/>
  <c r="AR286" i="93"/>
  <c r="AR146" i="93"/>
  <c r="AR291" i="93"/>
  <c r="AR309" i="93"/>
  <c r="AR23" i="93"/>
  <c r="AR315" i="93"/>
  <c r="AR236" i="93"/>
  <c r="AR118" i="93"/>
  <c r="AR293" i="93"/>
  <c r="AR225" i="93"/>
  <c r="AR203" i="93"/>
  <c r="AR186" i="93"/>
  <c r="AR257" i="93"/>
  <c r="AR182" i="93"/>
  <c r="AR30" i="93"/>
  <c r="AR295" i="93"/>
  <c r="AR322" i="93"/>
  <c r="AR165" i="93"/>
  <c r="AR150" i="93"/>
  <c r="AR188" i="93"/>
  <c r="AR292" i="93"/>
  <c r="AR294" i="93"/>
  <c r="AR232" i="93"/>
  <c r="AR248" i="93"/>
  <c r="AR187" i="93"/>
  <c r="AR36" i="93"/>
  <c r="AR134" i="93"/>
  <c r="AR168" i="93"/>
  <c r="AR198" i="93"/>
  <c r="AR92" i="93"/>
  <c r="AR14" i="93"/>
  <c r="AR44" i="93"/>
  <c r="AR46" i="93"/>
  <c r="AR127" i="93"/>
  <c r="AR38" i="93"/>
  <c r="AR78" i="93"/>
  <c r="AR98" i="93"/>
  <c r="AR159" i="93"/>
  <c r="AR141" i="93"/>
  <c r="AR199" i="93"/>
  <c r="AR169" i="93"/>
  <c r="AR299" i="93"/>
  <c r="AR148" i="93"/>
  <c r="AR93" i="93"/>
  <c r="AR130" i="93"/>
  <c r="AR226" i="93"/>
  <c r="AR147" i="93"/>
  <c r="AR261" i="93"/>
  <c r="AR31" i="93"/>
  <c r="AR307" i="93"/>
  <c r="AR220" i="93"/>
  <c r="AR234" i="93"/>
  <c r="AR184" i="93"/>
  <c r="AR99" i="93"/>
  <c r="AR240" i="93"/>
  <c r="AR39" i="93"/>
  <c r="AR222" i="93"/>
  <c r="AR323" i="93"/>
  <c r="AR247" i="93"/>
  <c r="AR224" i="93"/>
  <c r="AR151" i="93"/>
  <c r="AR76" i="93"/>
  <c r="AR42" i="93"/>
  <c r="AR132" i="93"/>
  <c r="AR96" i="93"/>
  <c r="AR183" i="93"/>
  <c r="AR316" i="93"/>
  <c r="AR308" i="93"/>
  <c r="AR37" i="93"/>
  <c r="AR125" i="93"/>
  <c r="AR29" i="93"/>
  <c r="AR238" i="93"/>
  <c r="AR117" i="93"/>
  <c r="AR251" i="93"/>
  <c r="AR133" i="93"/>
  <c r="AR142" i="93"/>
  <c r="AR91" i="93"/>
  <c r="AR180" i="93"/>
  <c r="AR241" i="93"/>
  <c r="AR143" i="93"/>
  <c r="AR202" i="93"/>
  <c r="AR255" i="93"/>
  <c r="AR284" i="93"/>
  <c r="AR155" i="93"/>
  <c r="AR154" i="93"/>
  <c r="AR140" i="93"/>
  <c r="AR74" i="93"/>
  <c r="AR139" i="93"/>
  <c r="AR26" i="93"/>
  <c r="AR25" i="93"/>
  <c r="AR290" i="93"/>
  <c r="AR282" i="93"/>
  <c r="AR285" i="93"/>
  <c r="AR129" i="93"/>
  <c r="AR279" i="93"/>
  <c r="AR52" i="93"/>
  <c r="AR34" i="93"/>
  <c r="AR41" i="93"/>
  <c r="AR121" i="93"/>
  <c r="AR53" i="93"/>
  <c r="AR158" i="93"/>
  <c r="AR153" i="93"/>
  <c r="AR228" i="93"/>
  <c r="AR167" i="93"/>
  <c r="AR304" i="93"/>
  <c r="Y6" i="93" l="1"/>
  <c r="AE6" i="93" s="1"/>
  <c r="U6" i="93"/>
  <c r="AG6" i="93" s="1"/>
  <c r="T6" i="93"/>
  <c r="AF6" i="93" s="1"/>
  <c r="V6" i="93"/>
  <c r="AH6" i="93" s="1"/>
  <c r="AU230" i="93"/>
  <c r="AS310" i="93"/>
  <c r="AT310" i="93"/>
  <c r="AS311" i="93"/>
  <c r="AT311" i="93"/>
  <c r="AS312" i="93"/>
  <c r="AT337" i="93"/>
  <c r="AU276" i="93"/>
  <c r="AT276" i="93"/>
  <c r="AS275" i="93"/>
  <c r="AU275" i="93"/>
  <c r="AV174" i="93"/>
  <c r="AS49" i="93" l="1"/>
  <c r="H9" i="93"/>
  <c r="H10" i="93"/>
  <c r="H11" i="93"/>
  <c r="H6" i="93"/>
  <c r="H7" i="93"/>
  <c r="H12" i="93"/>
  <c r="H8" i="93"/>
  <c r="AX163" i="93"/>
  <c r="AW163" i="93"/>
  <c r="AW111" i="93"/>
  <c r="AX111" i="93"/>
  <c r="AX35" i="93"/>
  <c r="AW35" i="93"/>
  <c r="AW216" i="93"/>
  <c r="AX216" i="93"/>
  <c r="AW164" i="93"/>
  <c r="AX164" i="93"/>
  <c r="AT242" i="93"/>
  <c r="AX242" i="93"/>
  <c r="AW242" i="93"/>
  <c r="AX245" i="93"/>
  <c r="AW245" i="93"/>
  <c r="AW94" i="93"/>
  <c r="AX94" i="93"/>
  <c r="AO6" i="93"/>
  <c r="AP6" i="93"/>
  <c r="AW288" i="93"/>
  <c r="AX288" i="93"/>
  <c r="AX244" i="93"/>
  <c r="AW244" i="93"/>
  <c r="AW289" i="93"/>
  <c r="AX289" i="93"/>
  <c r="AW6" i="93"/>
  <c r="AX6" i="93"/>
  <c r="AX160" i="93"/>
  <c r="AW160" i="93"/>
  <c r="AX249" i="93"/>
  <c r="AW249" i="93"/>
  <c r="AW243" i="93"/>
  <c r="AX243" i="93"/>
  <c r="AW95" i="93"/>
  <c r="AX95" i="93"/>
  <c r="AX7" i="93"/>
  <c r="AW7" i="93"/>
  <c r="AX90" i="93"/>
  <c r="AW90" i="93"/>
  <c r="AX246" i="93"/>
  <c r="AW246" i="93"/>
  <c r="AX287" i="93"/>
  <c r="AW287" i="93"/>
  <c r="AW162" i="93"/>
  <c r="AX162" i="93"/>
  <c r="AS245" i="93"/>
  <c r="AS94" i="93"/>
  <c r="AU164" i="93"/>
  <c r="AT164" i="93"/>
  <c r="AV164" i="93"/>
  <c r="AS164" i="93"/>
  <c r="AT7" i="93"/>
  <c r="AS163" i="93"/>
  <c r="AU160" i="93"/>
  <c r="AS162" i="93"/>
  <c r="AK6" i="93"/>
  <c r="AV162" i="93"/>
  <c r="AU162" i="93"/>
  <c r="AS160" i="93"/>
  <c r="AT160" i="93"/>
  <c r="AT163" i="93"/>
  <c r="AU163" i="93"/>
  <c r="AT162" i="93"/>
  <c r="AV163" i="93"/>
  <c r="AV160" i="93"/>
  <c r="AV7" i="93"/>
  <c r="AU6" i="93"/>
  <c r="AV6" i="93"/>
  <c r="AS7" i="93"/>
  <c r="AS6" i="93"/>
  <c r="AT6" i="93"/>
  <c r="AU7" i="93"/>
  <c r="AT230" i="93"/>
  <c r="AS313" i="93"/>
  <c r="AS50" i="93"/>
  <c r="AS48" i="93"/>
  <c r="AS230" i="93"/>
  <c r="AT275" i="93"/>
  <c r="AU311" i="93"/>
  <c r="AS337" i="93"/>
  <c r="AV90" i="93"/>
  <c r="AV310" i="93"/>
  <c r="AS243" i="93"/>
  <c r="AT287" i="93"/>
  <c r="AU313" i="93"/>
  <c r="AS287" i="93"/>
  <c r="AU90" i="93"/>
  <c r="AU243" i="93"/>
  <c r="AU244" i="93"/>
  <c r="AT94" i="93"/>
  <c r="AS244" i="93"/>
  <c r="AT90" i="93"/>
  <c r="AV242" i="93"/>
  <c r="AV289" i="93"/>
  <c r="AT243" i="93"/>
  <c r="AU246" i="93"/>
  <c r="AT216" i="93"/>
  <c r="AS216" i="93"/>
  <c r="AT245" i="93"/>
  <c r="AS246" i="93"/>
  <c r="AU249" i="93"/>
  <c r="AV245" i="93"/>
  <c r="AU287" i="93"/>
  <c r="AT288" i="93"/>
  <c r="AS249" i="93"/>
  <c r="AT111" i="93"/>
  <c r="AT50" i="93"/>
  <c r="AU50" i="93"/>
  <c r="AT49" i="93"/>
  <c r="AV50" i="93"/>
  <c r="AU49" i="93"/>
  <c r="AV49" i="93"/>
  <c r="AS174" i="93"/>
  <c r="AT174" i="93"/>
  <c r="AU48" i="93"/>
  <c r="AV48" i="93"/>
  <c r="AU174" i="93"/>
  <c r="AT48" i="93"/>
  <c r="AV276" i="93"/>
  <c r="AS276" i="93"/>
  <c r="AV275" i="93"/>
  <c r="AU336" i="93"/>
  <c r="AV312" i="93"/>
  <c r="AT313" i="93"/>
  <c r="AV336" i="93"/>
  <c r="AU310" i="93"/>
  <c r="AS336" i="93"/>
  <c r="AT336" i="93"/>
  <c r="AV313" i="93"/>
  <c r="AT312" i="93"/>
  <c r="AU337" i="93"/>
  <c r="AU312" i="93"/>
  <c r="AV311" i="93"/>
  <c r="AV337" i="93"/>
  <c r="AV230" i="93"/>
  <c r="AU289" i="93"/>
  <c r="AT246" i="93"/>
  <c r="AV246" i="93"/>
  <c r="AU245" i="93"/>
  <c r="AS90" i="93"/>
  <c r="AV95" i="93"/>
  <c r="AV288" i="93"/>
  <c r="AU94" i="93"/>
  <c r="AS95" i="93"/>
  <c r="AS289" i="93"/>
  <c r="AT289" i="93"/>
  <c r="AV287" i="93"/>
  <c r="AS242" i="93"/>
  <c r="AU95" i="93"/>
  <c r="AU288" i="93"/>
  <c r="AV243" i="93"/>
  <c r="AV244" i="93"/>
  <c r="AV94" i="93"/>
  <c r="AU242" i="93"/>
  <c r="AS288" i="93"/>
  <c r="AT244" i="93"/>
  <c r="AT95" i="93"/>
  <c r="AS111" i="93"/>
  <c r="AV249" i="93"/>
  <c r="AT249" i="93"/>
  <c r="AU111" i="93"/>
  <c r="AV35" i="93"/>
  <c r="AV111" i="93"/>
  <c r="AT35" i="93"/>
  <c r="AU35" i="93"/>
  <c r="AS35" i="93"/>
  <c r="AU216" i="93"/>
  <c r="AV216" i="93"/>
  <c r="AU332" i="93"/>
  <c r="AV330" i="93"/>
  <c r="AU329" i="93"/>
  <c r="AR111" i="93" l="1"/>
  <c r="AT331" i="93"/>
  <c r="AV329" i="93"/>
  <c r="AS332" i="93"/>
  <c r="AW331" i="93"/>
  <c r="AX331" i="93"/>
  <c r="AS330" i="93"/>
  <c r="AV332" i="93"/>
  <c r="AT332" i="93"/>
  <c r="AS331" i="93"/>
  <c r="AW332" i="93"/>
  <c r="AX332" i="93"/>
  <c r="AW330" i="93"/>
  <c r="AX330" i="93"/>
  <c r="AT329" i="93"/>
  <c r="AU330" i="93"/>
  <c r="AV331" i="93"/>
  <c r="AX329" i="93"/>
  <c r="AW329" i="93"/>
  <c r="AS329" i="93"/>
  <c r="AU331" i="93"/>
  <c r="AT330" i="93"/>
  <c r="AR94" i="93"/>
  <c r="AR90" i="93"/>
  <c r="AR95" i="93"/>
  <c r="AR244" i="93"/>
  <c r="AR242" i="93"/>
  <c r="AR245" i="93"/>
  <c r="AR246" i="93"/>
  <c r="AR243" i="93"/>
  <c r="AR327" i="93"/>
  <c r="AR20" i="93"/>
  <c r="AR214" i="93"/>
  <c r="AR213" i="93"/>
  <c r="AR216" i="93"/>
  <c r="AR32" i="93"/>
  <c r="AR35" i="93"/>
  <c r="AR253" i="93"/>
  <c r="AR33" i="93"/>
  <c r="AR100" i="93"/>
  <c r="AR103" i="93"/>
  <c r="AR254" i="93"/>
  <c r="AR101" i="93"/>
  <c r="AR102" i="93"/>
  <c r="AR289" i="93"/>
  <c r="AR287" i="93"/>
  <c r="AR288" i="93"/>
  <c r="AR249" i="93"/>
  <c r="AY310" i="93"/>
  <c r="AZ310" i="93" s="1"/>
  <c r="AR313" i="93"/>
  <c r="AR51" i="93"/>
  <c r="AR230" i="93"/>
  <c r="AY6" i="93"/>
  <c r="AZ6" i="93" s="1"/>
  <c r="AY164" i="93"/>
  <c r="AZ164" i="93" s="1"/>
  <c r="AY95" i="93"/>
  <c r="AZ95" i="93" s="1"/>
  <c r="AY311" i="93"/>
  <c r="AZ311" i="93" s="1"/>
  <c r="AY312" i="93"/>
  <c r="AZ312" i="93" s="1"/>
  <c r="AY49" i="93"/>
  <c r="AZ49" i="93" s="1"/>
  <c r="AY275" i="93"/>
  <c r="AZ275" i="93" s="1"/>
  <c r="AY90" i="93"/>
  <c r="AZ90" i="93" s="1"/>
  <c r="AY111" i="93"/>
  <c r="AZ111" i="93" s="1"/>
  <c r="AX60" i="93"/>
  <c r="AW60" i="93"/>
  <c r="AW45" i="93"/>
  <c r="AX45" i="93"/>
  <c r="AX71" i="93"/>
  <c r="AW71" i="93"/>
  <c r="AR312" i="93"/>
  <c r="AY163" i="93"/>
  <c r="AZ163" i="93" s="1"/>
  <c r="AW280" i="93"/>
  <c r="AX280" i="93"/>
  <c r="AY174" i="93"/>
  <c r="AZ174" i="93" s="1"/>
  <c r="AY94" i="93"/>
  <c r="AZ94" i="93" s="1"/>
  <c r="AX108" i="93"/>
  <c r="AW108" i="93"/>
  <c r="AY242" i="93"/>
  <c r="AZ242" i="93" s="1"/>
  <c r="AY276" i="93"/>
  <c r="AZ276" i="93" s="1"/>
  <c r="AR174" i="93"/>
  <c r="AY243" i="93"/>
  <c r="AZ243" i="93" s="1"/>
  <c r="AY48" i="93"/>
  <c r="AZ48" i="93" s="1"/>
  <c r="AY245" i="93"/>
  <c r="AZ245" i="93" s="1"/>
  <c r="AY289" i="93"/>
  <c r="AZ289" i="93" s="1"/>
  <c r="AR260" i="93"/>
  <c r="AR276" i="93"/>
  <c r="AY249" i="93"/>
  <c r="AZ249" i="93" s="1"/>
  <c r="AY216" i="93"/>
  <c r="AZ216" i="93" s="1"/>
  <c r="AY160" i="93"/>
  <c r="AZ160" i="93" s="1"/>
  <c r="AW59" i="93"/>
  <c r="AX59" i="93"/>
  <c r="AS340" i="93"/>
  <c r="AX340" i="93"/>
  <c r="AW340" i="93"/>
  <c r="AR275" i="93"/>
  <c r="AY7" i="93"/>
  <c r="AZ7" i="93" s="1"/>
  <c r="AW57" i="93"/>
  <c r="AX57" i="93"/>
  <c r="AY336" i="93"/>
  <c r="AZ336" i="93" s="1"/>
  <c r="AR164" i="93"/>
  <c r="AR162" i="93"/>
  <c r="AR336" i="93"/>
  <c r="AY246" i="93"/>
  <c r="AZ246" i="93" s="1"/>
  <c r="AY287" i="93"/>
  <c r="AZ287" i="93" s="1"/>
  <c r="AY50" i="93"/>
  <c r="AZ50" i="93" s="1"/>
  <c r="AR311" i="93"/>
  <c r="AR163" i="93"/>
  <c r="AR161" i="93"/>
  <c r="AR160" i="93"/>
  <c r="AX63" i="93"/>
  <c r="AW63" i="93"/>
  <c r="AX70" i="93"/>
  <c r="AW70" i="93"/>
  <c r="AW135" i="93"/>
  <c r="AX135" i="93"/>
  <c r="AX269" i="93"/>
  <c r="AW269" i="93"/>
  <c r="AY35" i="93"/>
  <c r="AZ35" i="93" s="1"/>
  <c r="AY244" i="93"/>
  <c r="AZ244" i="93" s="1"/>
  <c r="AY230" i="93"/>
  <c r="AZ230" i="93" s="1"/>
  <c r="AY313" i="93"/>
  <c r="AZ313" i="93" s="1"/>
  <c r="AQ6" i="93"/>
  <c r="AR6" i="93" s="1"/>
  <c r="AW28" i="93"/>
  <c r="AX28" i="93"/>
  <c r="AX58" i="93"/>
  <c r="AW58" i="93"/>
  <c r="AW267" i="93"/>
  <c r="AX267" i="93"/>
  <c r="AY288" i="93"/>
  <c r="AZ288" i="93" s="1"/>
  <c r="AR337" i="93"/>
  <c r="AY162" i="93"/>
  <c r="AZ162" i="93" s="1"/>
  <c r="AW47" i="93"/>
  <c r="AX47" i="93"/>
  <c r="AR310" i="93"/>
  <c r="AY337" i="93"/>
  <c r="AZ337" i="93" s="1"/>
  <c r="AR7" i="93"/>
  <c r="AU70" i="93"/>
  <c r="AT108" i="93"/>
  <c r="AT47" i="93"/>
  <c r="AU47" i="93"/>
  <c r="AS47" i="93"/>
  <c r="AV47" i="93"/>
  <c r="AV70" i="93"/>
  <c r="AT70" i="93"/>
  <c r="AS70" i="93"/>
  <c r="AV63" i="93"/>
  <c r="AU71" i="93"/>
  <c r="AT57" i="93"/>
  <c r="AV45" i="93"/>
  <c r="AU45" i="93"/>
  <c r="AT45" i="93"/>
  <c r="AS45" i="93"/>
  <c r="AS63" i="93"/>
  <c r="AT63" i="93"/>
  <c r="AU63" i="93"/>
  <c r="AV71" i="93"/>
  <c r="AT71" i="93"/>
  <c r="AS71" i="93"/>
  <c r="AS57" i="93"/>
  <c r="AV57" i="93"/>
  <c r="AU57" i="93"/>
  <c r="AU135" i="93"/>
  <c r="AT59" i="93"/>
  <c r="AS59" i="93"/>
  <c r="AU59" i="93"/>
  <c r="AV135" i="93"/>
  <c r="AT135" i="93"/>
  <c r="AT58" i="93"/>
  <c r="AV59" i="93"/>
  <c r="AT28" i="93"/>
  <c r="AV60" i="93"/>
  <c r="AV28" i="93"/>
  <c r="AU28" i="93"/>
  <c r="AS28" i="93"/>
  <c r="AS58" i="93"/>
  <c r="AV58" i="93"/>
  <c r="AU58" i="93"/>
  <c r="AS60" i="93"/>
  <c r="AU60" i="93"/>
  <c r="AT60" i="93"/>
  <c r="AS269" i="93"/>
  <c r="AT269" i="93"/>
  <c r="AU269" i="93"/>
  <c r="AS280" i="93"/>
  <c r="AT280" i="93"/>
  <c r="AV280" i="93"/>
  <c r="AU340" i="93"/>
  <c r="AV267" i="93"/>
  <c r="AV340" i="93"/>
  <c r="AU267" i="93"/>
  <c r="AS267" i="93"/>
  <c r="AT267" i="93"/>
  <c r="AT340" i="93"/>
  <c r="AU108" i="93"/>
  <c r="AS108" i="93"/>
  <c r="AV108" i="93"/>
  <c r="AV269" i="93"/>
  <c r="AU280" i="93"/>
  <c r="AY332" i="93" l="1"/>
  <c r="AZ332" i="93" s="1"/>
  <c r="AY331" i="93"/>
  <c r="AZ331" i="93" s="1"/>
  <c r="AY330" i="93"/>
  <c r="AZ330" i="93" s="1"/>
  <c r="AY329" i="93"/>
  <c r="AZ329" i="93" s="1"/>
  <c r="AR268" i="93"/>
  <c r="AY60" i="93"/>
  <c r="AZ60" i="93" s="1"/>
  <c r="AR57" i="93"/>
  <c r="AR318" i="93"/>
  <c r="AR317" i="93"/>
  <c r="AR63" i="93"/>
  <c r="AR69" i="93"/>
  <c r="AR338" i="93"/>
  <c r="AR330" i="93"/>
  <c r="AY57" i="93"/>
  <c r="AZ57" i="93" s="1"/>
  <c r="AR71" i="93"/>
  <c r="AR339" i="93"/>
  <c r="AR15" i="93"/>
  <c r="AR58" i="93"/>
  <c r="AY135" i="93"/>
  <c r="AZ135" i="93" s="1"/>
  <c r="AY47" i="93"/>
  <c r="AZ47" i="93" s="1"/>
  <c r="AR47" i="93"/>
  <c r="AR340" i="93"/>
  <c r="AY63" i="93"/>
  <c r="AZ63" i="93" s="1"/>
  <c r="AR62" i="93"/>
  <c r="AY108" i="93"/>
  <c r="AZ108" i="93" s="1"/>
  <c r="AR83" i="93"/>
  <c r="AY58" i="93"/>
  <c r="AZ58" i="93" s="1"/>
  <c r="AY70" i="93"/>
  <c r="AZ70" i="93" s="1"/>
  <c r="AR82" i="93"/>
  <c r="AR280" i="93"/>
  <c r="AY45" i="93"/>
  <c r="AZ45" i="93" s="1"/>
  <c r="AR267" i="93"/>
  <c r="AR269" i="93"/>
  <c r="AR328" i="93"/>
  <c r="AR331" i="93"/>
  <c r="AY269" i="93"/>
  <c r="AZ269" i="93" s="1"/>
  <c r="AR60" i="93"/>
  <c r="AR28" i="93"/>
  <c r="AY71" i="93"/>
  <c r="AZ71" i="93" s="1"/>
  <c r="AY28" i="93"/>
  <c r="AZ28" i="93" s="1"/>
  <c r="AR329" i="93"/>
  <c r="AR61" i="93"/>
  <c r="AR45" i="93"/>
  <c r="AR70" i="93"/>
  <c r="AY340" i="93"/>
  <c r="AZ340" i="93" s="1"/>
  <c r="AR59" i="93"/>
  <c r="AR332" i="93"/>
  <c r="AY59" i="93"/>
  <c r="AZ59" i="93" s="1"/>
  <c r="AR108" i="93"/>
  <c r="AY280" i="93"/>
  <c r="AZ280" i="93" s="1"/>
  <c r="AY267" i="93"/>
  <c r="AZ267" i="93" s="1"/>
  <c r="AR266" i="93"/>
  <c r="AT109" i="93" l="1"/>
  <c r="AU109" i="93"/>
  <c r="AW109" i="93"/>
  <c r="AS109" i="93"/>
  <c r="AX109" i="93"/>
  <c r="AV109" i="93"/>
  <c r="AV110" i="93"/>
  <c r="AX110" i="93"/>
  <c r="AW110" i="93"/>
  <c r="AS110" i="93"/>
  <c r="AT110" i="93"/>
  <c r="AU110" i="93"/>
  <c r="AW107" i="93"/>
  <c r="AX107" i="93"/>
  <c r="AX189" i="93"/>
  <c r="AW189" i="93"/>
  <c r="AW227" i="93"/>
  <c r="AX227" i="93"/>
  <c r="AW51" i="93"/>
  <c r="AX51" i="93"/>
  <c r="AR107" i="93"/>
  <c r="AV189" i="93"/>
  <c r="AV51" i="93"/>
  <c r="AT51" i="93"/>
  <c r="AS51" i="93"/>
  <c r="AU51" i="93"/>
  <c r="AT107" i="93"/>
  <c r="AV107" i="93"/>
  <c r="AU107" i="93"/>
  <c r="AS107" i="93"/>
  <c r="AS189" i="93"/>
  <c r="AU189" i="93"/>
  <c r="AT189" i="93"/>
  <c r="AU227" i="93"/>
  <c r="AV227" i="93"/>
  <c r="AS227" i="93"/>
  <c r="AT227" i="93"/>
  <c r="AR263" i="93" l="1"/>
  <c r="AR262" i="93"/>
  <c r="AY109" i="93"/>
  <c r="AZ109" i="93" s="1"/>
  <c r="AY110" i="93"/>
  <c r="AZ110" i="93" s="1"/>
  <c r="AR192" i="93"/>
  <c r="AR229" i="93"/>
  <c r="AR193" i="93"/>
  <c r="AR87" i="93"/>
  <c r="AY227" i="93"/>
  <c r="AZ227" i="93" s="1"/>
  <c r="AR8" i="93"/>
  <c r="AY189" i="93"/>
  <c r="AZ189" i="93" s="1"/>
  <c r="AR10" i="93"/>
  <c r="AR84" i="93"/>
  <c r="AY51" i="93"/>
  <c r="AZ51" i="93" s="1"/>
  <c r="AR85" i="93"/>
  <c r="AR227" i="93"/>
  <c r="AR109" i="93"/>
  <c r="AR12" i="93"/>
  <c r="AR86" i="93"/>
  <c r="AR11" i="93"/>
  <c r="AR189" i="93"/>
  <c r="AR16" i="93"/>
  <c r="AR9" i="93"/>
  <c r="AR191" i="93"/>
  <c r="AR110" i="93"/>
  <c r="AY107" i="93"/>
  <c r="AZ107" i="93" s="1"/>
  <c r="AR190" i="93"/>
  <c r="AR88" i="93"/>
  <c r="AQ2" i="93" l="1"/>
  <c r="AR2" i="93" l="1"/>
  <c r="AX260" i="93" l="1"/>
  <c r="AW260" i="93"/>
  <c r="AV260" i="93"/>
  <c r="AS260" i="93"/>
  <c r="AT260" i="93"/>
  <c r="AU260" i="93"/>
  <c r="AT88" i="93"/>
  <c r="AU29" i="93"/>
  <c r="AS29" i="93"/>
  <c r="AT29" i="93"/>
  <c r="AW29" i="93"/>
  <c r="AX29" i="93"/>
  <c r="AV29" i="93"/>
  <c r="AX259" i="93"/>
  <c r="AV30" i="93"/>
  <c r="AU30" i="93"/>
  <c r="AT30" i="93"/>
  <c r="AS30" i="93"/>
  <c r="AW30" i="93"/>
  <c r="AX30" i="93"/>
  <c r="AT262" i="93"/>
  <c r="AW85" i="93"/>
  <c r="AV259" i="93"/>
  <c r="AW20" i="93"/>
  <c r="AX20" i="93"/>
  <c r="AS20" i="93"/>
  <c r="AT20" i="93"/>
  <c r="AV20" i="93"/>
  <c r="AU20" i="93"/>
  <c r="AS317" i="93"/>
  <c r="AV318" i="93"/>
  <c r="AV213" i="93"/>
  <c r="AT213" i="93"/>
  <c r="AW213" i="93"/>
  <c r="AX213" i="93"/>
  <c r="AS213" i="93"/>
  <c r="AU213" i="93"/>
  <c r="AX69" i="93"/>
  <c r="AW69" i="93"/>
  <c r="AS69" i="93"/>
  <c r="AV69" i="93"/>
  <c r="AU69" i="93"/>
  <c r="AT69" i="93"/>
  <c r="AU262" i="93" l="1"/>
  <c r="AV262" i="93"/>
  <c r="AX262" i="93"/>
  <c r="AS262" i="93"/>
  <c r="AW262" i="93"/>
  <c r="AU259" i="93"/>
  <c r="AT259" i="93"/>
  <c r="AS259" i="93"/>
  <c r="AW259" i="93"/>
  <c r="AX88" i="93"/>
  <c r="AU88" i="93"/>
  <c r="AS88" i="93"/>
  <c r="AW88" i="93"/>
  <c r="AV88" i="93"/>
  <c r="AY29" i="93"/>
  <c r="AZ29" i="93" s="1"/>
  <c r="AX31" i="93"/>
  <c r="AU31" i="93"/>
  <c r="AW31" i="93"/>
  <c r="AV31" i="93"/>
  <c r="AS31" i="93"/>
  <c r="AT31" i="93"/>
  <c r="AY30" i="93"/>
  <c r="AZ30" i="93" s="1"/>
  <c r="AY260" i="93"/>
  <c r="AZ260" i="93" s="1"/>
  <c r="AX235" i="93"/>
  <c r="AW235" i="93"/>
  <c r="AS235" i="93"/>
  <c r="AT235" i="93"/>
  <c r="AU235" i="93"/>
  <c r="AV235" i="93"/>
  <c r="AU85" i="93"/>
  <c r="AU121" i="93"/>
  <c r="AV121" i="93"/>
  <c r="AT121" i="93"/>
  <c r="AW121" i="93"/>
  <c r="AS121" i="93"/>
  <c r="AX121" i="93"/>
  <c r="AX85" i="93"/>
  <c r="AS85" i="93"/>
  <c r="AU252" i="93"/>
  <c r="AW252" i="93"/>
  <c r="AV252" i="93"/>
  <c r="AX252" i="93"/>
  <c r="AT252" i="93"/>
  <c r="AS252" i="93"/>
  <c r="AV85" i="93"/>
  <c r="AW255" i="93"/>
  <c r="AV255" i="93"/>
  <c r="AS255" i="93"/>
  <c r="AT255" i="93"/>
  <c r="AX255" i="93"/>
  <c r="AU255" i="93"/>
  <c r="AT85" i="93"/>
  <c r="AU251" i="93"/>
  <c r="AW251" i="93"/>
  <c r="AS251" i="93"/>
  <c r="AV251" i="93"/>
  <c r="AX251" i="93"/>
  <c r="AT251" i="93"/>
  <c r="AT87" i="93"/>
  <c r="AX87" i="93"/>
  <c r="AV87" i="93"/>
  <c r="AS87" i="93"/>
  <c r="AU87" i="93"/>
  <c r="AW87" i="93"/>
  <c r="AW84" i="93"/>
  <c r="AX84" i="93"/>
  <c r="AV84" i="93"/>
  <c r="AU84" i="93"/>
  <c r="AS84" i="93"/>
  <c r="AT84" i="93"/>
  <c r="AV86" i="93"/>
  <c r="AU86" i="93"/>
  <c r="AX86" i="93"/>
  <c r="AT86" i="93"/>
  <c r="AW86" i="93"/>
  <c r="AS86" i="93"/>
  <c r="AV142" i="93"/>
  <c r="AU142" i="93"/>
  <c r="AT142" i="93"/>
  <c r="AS142" i="93"/>
  <c r="AX142" i="93"/>
  <c r="AW142" i="93"/>
  <c r="AS141" i="93"/>
  <c r="AT141" i="93"/>
  <c r="AV141" i="93"/>
  <c r="AU141" i="93"/>
  <c r="AX141" i="93"/>
  <c r="AW141" i="93"/>
  <c r="AV263" i="93"/>
  <c r="AT263" i="93"/>
  <c r="AS263" i="93"/>
  <c r="AX263" i="93"/>
  <c r="AW263" i="93"/>
  <c r="AU263" i="93"/>
  <c r="AV317" i="93"/>
  <c r="AT317" i="93"/>
  <c r="AX317" i="93"/>
  <c r="AW317" i="93"/>
  <c r="AU317" i="93"/>
  <c r="AU318" i="93"/>
  <c r="AT318" i="93"/>
  <c r="AS318" i="93"/>
  <c r="AX318" i="93"/>
  <c r="AY20" i="93"/>
  <c r="AZ20" i="93" s="1"/>
  <c r="AW318" i="93"/>
  <c r="AS327" i="93"/>
  <c r="AX327" i="93"/>
  <c r="AW327" i="93"/>
  <c r="AV327" i="93"/>
  <c r="AU327" i="93"/>
  <c r="AT327" i="93"/>
  <c r="AW32" i="93"/>
  <c r="AX32" i="93"/>
  <c r="AU32" i="93"/>
  <c r="AV32" i="93"/>
  <c r="AT32" i="93"/>
  <c r="AS32" i="93"/>
  <c r="AW100" i="93"/>
  <c r="AX100" i="93"/>
  <c r="AS100" i="93"/>
  <c r="AV100" i="93"/>
  <c r="AU100" i="93"/>
  <c r="AT100" i="93"/>
  <c r="AX103" i="93"/>
  <c r="AW103" i="93"/>
  <c r="AS103" i="93"/>
  <c r="AV103" i="93"/>
  <c r="AT103" i="93"/>
  <c r="AU103" i="93"/>
  <c r="AX194" i="93"/>
  <c r="AW194" i="93"/>
  <c r="AU253" i="93"/>
  <c r="AV253" i="93"/>
  <c r="AS253" i="93"/>
  <c r="AT253" i="93"/>
  <c r="AW253" i="93"/>
  <c r="AX253" i="93"/>
  <c r="AY213" i="93"/>
  <c r="AZ213" i="93" s="1"/>
  <c r="AS254" i="93"/>
  <c r="AV254" i="93"/>
  <c r="AU254" i="93"/>
  <c r="AT254" i="93"/>
  <c r="AX254" i="93"/>
  <c r="AW254" i="93"/>
  <c r="AW101" i="93"/>
  <c r="AX101" i="93"/>
  <c r="AS101" i="93"/>
  <c r="AT101" i="93"/>
  <c r="AU101" i="93"/>
  <c r="AV101" i="93"/>
  <c r="AW33" i="93"/>
  <c r="AT33" i="93"/>
  <c r="AU33" i="93"/>
  <c r="AV33" i="93"/>
  <c r="AX33" i="93"/>
  <c r="AS33" i="93"/>
  <c r="AT214" i="93"/>
  <c r="AS214" i="93"/>
  <c r="AU214" i="93"/>
  <c r="AV214" i="93"/>
  <c r="AW214" i="93"/>
  <c r="AX214" i="93"/>
  <c r="AV123" i="93"/>
  <c r="AS123" i="93"/>
  <c r="AW123" i="93"/>
  <c r="AU123" i="93"/>
  <c r="AX123" i="93"/>
  <c r="AT123" i="93"/>
  <c r="AV120" i="93"/>
  <c r="AW120" i="93"/>
  <c r="AX120" i="93"/>
  <c r="AU120" i="93"/>
  <c r="AT120" i="93"/>
  <c r="AS120" i="93"/>
  <c r="AW102" i="93"/>
  <c r="AU102" i="93"/>
  <c r="AX102" i="93"/>
  <c r="AT102" i="93"/>
  <c r="AS102" i="93"/>
  <c r="AV102" i="93"/>
  <c r="AX195" i="93"/>
  <c r="AW195" i="93"/>
  <c r="AX196" i="93"/>
  <c r="AW196" i="93"/>
  <c r="AX328" i="93"/>
  <c r="AW328" i="93"/>
  <c r="AU328" i="93"/>
  <c r="AV328" i="93"/>
  <c r="AS328" i="93"/>
  <c r="AT328" i="93"/>
  <c r="AW190" i="93"/>
  <c r="AX190" i="93"/>
  <c r="AW117" i="93"/>
  <c r="AX117" i="93"/>
  <c r="AW247" i="93"/>
  <c r="AX247" i="93"/>
  <c r="AW130" i="93"/>
  <c r="AX130" i="93"/>
  <c r="AW146" i="93"/>
  <c r="AX146" i="93"/>
  <c r="AW232" i="93"/>
  <c r="AX232" i="93"/>
  <c r="AX258" i="93"/>
  <c r="AW258" i="93"/>
  <c r="AW9" i="93"/>
  <c r="AX9" i="93"/>
  <c r="AW154" i="93"/>
  <c r="AX154" i="93"/>
  <c r="AW26" i="93"/>
  <c r="AX26" i="93"/>
  <c r="AX277" i="93"/>
  <c r="AW277" i="93"/>
  <c r="AW186" i="93"/>
  <c r="AX186" i="93"/>
  <c r="AW144" i="93"/>
  <c r="AX144" i="93"/>
  <c r="AX307" i="93"/>
  <c r="AW307" i="93"/>
  <c r="AW219" i="93"/>
  <c r="AX219" i="93"/>
  <c r="AX175" i="93"/>
  <c r="AW175" i="93"/>
  <c r="AX161" i="93"/>
  <c r="AW161" i="93"/>
  <c r="AW167" i="93"/>
  <c r="AX167" i="93"/>
  <c r="AX153" i="93"/>
  <c r="AW153" i="93"/>
  <c r="AW302" i="93"/>
  <c r="AX302" i="93"/>
  <c r="AX122" i="93"/>
  <c r="AW122" i="93"/>
  <c r="AX82" i="93"/>
  <c r="AW82" i="93"/>
  <c r="AX74" i="93"/>
  <c r="AW74" i="93"/>
  <c r="AW231" i="93"/>
  <c r="AX231" i="93"/>
  <c r="AX314" i="93"/>
  <c r="AW314" i="93"/>
  <c r="AW11" i="93"/>
  <c r="AX11" i="93"/>
  <c r="AX16" i="93"/>
  <c r="AW16" i="93"/>
  <c r="AW226" i="93"/>
  <c r="AX226" i="93"/>
  <c r="AW76" i="93"/>
  <c r="AX76" i="93"/>
  <c r="AX132" i="93"/>
  <c r="AW132" i="93"/>
  <c r="AX152" i="93"/>
  <c r="AW152" i="93"/>
  <c r="AW96" i="93"/>
  <c r="AX96" i="93"/>
  <c r="AX23" i="93"/>
  <c r="AW23" i="93"/>
  <c r="AW165" i="93"/>
  <c r="AX165" i="93"/>
  <c r="AW236" i="93"/>
  <c r="AX236" i="93"/>
  <c r="AW193" i="93"/>
  <c r="AX193" i="93"/>
  <c r="AX176" i="93"/>
  <c r="AW176" i="93"/>
  <c r="AX140" i="93"/>
  <c r="AW140" i="93"/>
  <c r="AX279" i="93"/>
  <c r="AW279" i="93"/>
  <c r="AX284" i="93"/>
  <c r="AW284" i="93"/>
  <c r="AW278" i="93"/>
  <c r="AX278" i="93"/>
  <c r="AX131" i="93"/>
  <c r="AW131" i="93"/>
  <c r="AW24" i="93"/>
  <c r="AX24" i="93"/>
  <c r="AW233" i="93"/>
  <c r="AX233" i="93"/>
  <c r="AW257" i="93"/>
  <c r="AX257" i="93"/>
  <c r="AW224" i="93"/>
  <c r="AX224" i="93"/>
  <c r="AX192" i="93"/>
  <c r="AW192" i="93"/>
  <c r="AW322" i="93"/>
  <c r="AX322" i="93"/>
  <c r="AX220" i="93"/>
  <c r="AW220" i="93"/>
  <c r="AW133" i="93"/>
  <c r="AX133" i="93"/>
  <c r="AY69" i="93"/>
  <c r="AZ69" i="93" s="1"/>
  <c r="AW182" i="93"/>
  <c r="AX182" i="93"/>
  <c r="AX198" i="93"/>
  <c r="AW198" i="93"/>
  <c r="AW200" i="93"/>
  <c r="AX200" i="93"/>
  <c r="AW256" i="93"/>
  <c r="AX256" i="93"/>
  <c r="AX27" i="93"/>
  <c r="AW27" i="93"/>
  <c r="AX150" i="93"/>
  <c r="AW150" i="93"/>
  <c r="AU229" i="93"/>
  <c r="AW229" i="93"/>
  <c r="AX229" i="93"/>
  <c r="AX62" i="93"/>
  <c r="AW62" i="93"/>
  <c r="AW156" i="93"/>
  <c r="AX156" i="93"/>
  <c r="AW309" i="93"/>
  <c r="AX309" i="93"/>
  <c r="AW42" i="93"/>
  <c r="AX42" i="93"/>
  <c r="AW185" i="93"/>
  <c r="AX185" i="93"/>
  <c r="AW234" i="93"/>
  <c r="AX234" i="93"/>
  <c r="AW282" i="93"/>
  <c r="AX282" i="93"/>
  <c r="AW268" i="93"/>
  <c r="AX268" i="93"/>
  <c r="AX291" i="93"/>
  <c r="AW291" i="93"/>
  <c r="AX187" i="93"/>
  <c r="AW187" i="93"/>
  <c r="AX98" i="93"/>
  <c r="AW98" i="93"/>
  <c r="AW25" i="93"/>
  <c r="AX25" i="93"/>
  <c r="AW83" i="93"/>
  <c r="AX83" i="93"/>
  <c r="AW323" i="93"/>
  <c r="AX323" i="93"/>
  <c r="AW10" i="93"/>
  <c r="AX10" i="93"/>
  <c r="AX191" i="93"/>
  <c r="AW191" i="93"/>
  <c r="AX168" i="93"/>
  <c r="AW168" i="93"/>
  <c r="AX221" i="93"/>
  <c r="AW221" i="93"/>
  <c r="AW61" i="93"/>
  <c r="AX61" i="93"/>
  <c r="AW303" i="93"/>
  <c r="AX303" i="93"/>
  <c r="AX166" i="93"/>
  <c r="AW166" i="93"/>
  <c r="AX134" i="93"/>
  <c r="AW134" i="93"/>
  <c r="AW297" i="93"/>
  <c r="AX297" i="93"/>
  <c r="AX178" i="93"/>
  <c r="AW178" i="93"/>
  <c r="AX12" i="93"/>
  <c r="AW12" i="93"/>
  <c r="AW296" i="93"/>
  <c r="AX296" i="93"/>
  <c r="AX304" i="93"/>
  <c r="AW304" i="93"/>
  <c r="AW315" i="93"/>
  <c r="AX315" i="93"/>
  <c r="AW99" i="93"/>
  <c r="AX99" i="93"/>
  <c r="AX225" i="93"/>
  <c r="AW225" i="93"/>
  <c r="AX283" i="93"/>
  <c r="AW283" i="93"/>
  <c r="AX124" i="93"/>
  <c r="AW124" i="93"/>
  <c r="AW223" i="93"/>
  <c r="AX223" i="93"/>
  <c r="AW78" i="93"/>
  <c r="AX78" i="93"/>
  <c r="AW179" i="93"/>
  <c r="AX179" i="93"/>
  <c r="AX8" i="93"/>
  <c r="AW8" i="93"/>
  <c r="AW188" i="93"/>
  <c r="AX188" i="93"/>
  <c r="AX203" i="93"/>
  <c r="AW203" i="93"/>
  <c r="AX145" i="93"/>
  <c r="AW145" i="93"/>
  <c r="AW285" i="93"/>
  <c r="AX285" i="93"/>
  <c r="AW261" i="93"/>
  <c r="AX261" i="93"/>
  <c r="AW308" i="93"/>
  <c r="AX308" i="93"/>
  <c r="AW338" i="93"/>
  <c r="AX338" i="93"/>
  <c r="AX151" i="93"/>
  <c r="AW151" i="93"/>
  <c r="AX316" i="93"/>
  <c r="AW316" i="93"/>
  <c r="AW228" i="93"/>
  <c r="AX228" i="93"/>
  <c r="AW177" i="93"/>
  <c r="AX177" i="93"/>
  <c r="AW15" i="93"/>
  <c r="AX15" i="93"/>
  <c r="AX77" i="93"/>
  <c r="AW77" i="93"/>
  <c r="AX339" i="93"/>
  <c r="AW339" i="93"/>
  <c r="AW44" i="93"/>
  <c r="AX44" i="93"/>
  <c r="AW266" i="93"/>
  <c r="AX266" i="93"/>
  <c r="AX155" i="93"/>
  <c r="AW155" i="93"/>
  <c r="AW43" i="93"/>
  <c r="AX43" i="93"/>
  <c r="AW75" i="93"/>
  <c r="AX75" i="93"/>
  <c r="AX97" i="93"/>
  <c r="AW97" i="93"/>
  <c r="AW119" i="93"/>
  <c r="AX119" i="93"/>
  <c r="AX13" i="93"/>
  <c r="AW13" i="93"/>
  <c r="AW199" i="93"/>
  <c r="AX199" i="93"/>
  <c r="AS229" i="93"/>
  <c r="AV229" i="93"/>
  <c r="AT229" i="93"/>
  <c r="AU168" i="93"/>
  <c r="AV168" i="93"/>
  <c r="AT168" i="93"/>
  <c r="AS168" i="93"/>
  <c r="AV221" i="93"/>
  <c r="AU221" i="93"/>
  <c r="AS221" i="93"/>
  <c r="AT221" i="93"/>
  <c r="AV61" i="93"/>
  <c r="AT61" i="93"/>
  <c r="AS61" i="93"/>
  <c r="AU61" i="93"/>
  <c r="AV303" i="93"/>
  <c r="AT303" i="93"/>
  <c r="AS303" i="93"/>
  <c r="AU303" i="93"/>
  <c r="AT166" i="93"/>
  <c r="AV166" i="93"/>
  <c r="AU166" i="93"/>
  <c r="AS166" i="93"/>
  <c r="AS134" i="93"/>
  <c r="AU134" i="93"/>
  <c r="AT134" i="93"/>
  <c r="AV134" i="93"/>
  <c r="AT297" i="93"/>
  <c r="AU297" i="93"/>
  <c r="AV297" i="93"/>
  <c r="AS297" i="93"/>
  <c r="AS296" i="93"/>
  <c r="AU296" i="93"/>
  <c r="AV296" i="93"/>
  <c r="AT296" i="93"/>
  <c r="AU304" i="93"/>
  <c r="AT304" i="93"/>
  <c r="AV304" i="93"/>
  <c r="AS304" i="93"/>
  <c r="AS315" i="93"/>
  <c r="AU315" i="93"/>
  <c r="AV315" i="93"/>
  <c r="AT315" i="93"/>
  <c r="AS99" i="93"/>
  <c r="AT99" i="93"/>
  <c r="AV99" i="93"/>
  <c r="AU99" i="93"/>
  <c r="AT225" i="93"/>
  <c r="AV225" i="93"/>
  <c r="AU225" i="93"/>
  <c r="AS225" i="93"/>
  <c r="AT283" i="93"/>
  <c r="AU283" i="93"/>
  <c r="AS283" i="93"/>
  <c r="AV283" i="93"/>
  <c r="AU124" i="93"/>
  <c r="AT124" i="93"/>
  <c r="AS124" i="93"/>
  <c r="AV124" i="93"/>
  <c r="AS223" i="93"/>
  <c r="AT223" i="93"/>
  <c r="AV223" i="93"/>
  <c r="AU223" i="93"/>
  <c r="AU78" i="93"/>
  <c r="AT78" i="93"/>
  <c r="AV78" i="93"/>
  <c r="AS78" i="93"/>
  <c r="AV188" i="93"/>
  <c r="AS188" i="93"/>
  <c r="AU188" i="93"/>
  <c r="AT188" i="93"/>
  <c r="AV203" i="93"/>
  <c r="AT203" i="93"/>
  <c r="AU203" i="93"/>
  <c r="AS203" i="93"/>
  <c r="AS145" i="93"/>
  <c r="AU145" i="93"/>
  <c r="AV145" i="93"/>
  <c r="AT145" i="93"/>
  <c r="AT285" i="93"/>
  <c r="AU285" i="93"/>
  <c r="AS285" i="93"/>
  <c r="AV285" i="93"/>
  <c r="AU261" i="93"/>
  <c r="AS261" i="93"/>
  <c r="AV261" i="93"/>
  <c r="AT261" i="93"/>
  <c r="AU308" i="93"/>
  <c r="AS308" i="93"/>
  <c r="AT308" i="93"/>
  <c r="AV308" i="93"/>
  <c r="AV338" i="93"/>
  <c r="AT338" i="93"/>
  <c r="AU338" i="93"/>
  <c r="AS338" i="93"/>
  <c r="AT151" i="93"/>
  <c r="AV151" i="93"/>
  <c r="AU151" i="93"/>
  <c r="AS151" i="93"/>
  <c r="AU316" i="93"/>
  <c r="AT316" i="93"/>
  <c r="AV316" i="93"/>
  <c r="AS316" i="93"/>
  <c r="AS228" i="93"/>
  <c r="AV228" i="93"/>
  <c r="AU228" i="93"/>
  <c r="AT228" i="93"/>
  <c r="AU15" i="93"/>
  <c r="AT15" i="93"/>
  <c r="AS15" i="93"/>
  <c r="AV15" i="93"/>
  <c r="AU77" i="93"/>
  <c r="AT77" i="93"/>
  <c r="AS77" i="93"/>
  <c r="AV77" i="93"/>
  <c r="AU339" i="93"/>
  <c r="AV339" i="93"/>
  <c r="AT339" i="93"/>
  <c r="AS339" i="93"/>
  <c r="AT44" i="93"/>
  <c r="AU44" i="93"/>
  <c r="AS44" i="93"/>
  <c r="AV44" i="93"/>
  <c r="AV266" i="93"/>
  <c r="AU266" i="93"/>
  <c r="AS266" i="93"/>
  <c r="AT266" i="93"/>
  <c r="AS155" i="93"/>
  <c r="AT155" i="93"/>
  <c r="AV155" i="93"/>
  <c r="AU155" i="93"/>
  <c r="AT43" i="93"/>
  <c r="AV43" i="93"/>
  <c r="AU43" i="93"/>
  <c r="AS43" i="93"/>
  <c r="AT75" i="93"/>
  <c r="AU75" i="93"/>
  <c r="AV75" i="93"/>
  <c r="AS75" i="93"/>
  <c r="AS97" i="93"/>
  <c r="AU97" i="93"/>
  <c r="AV97" i="93"/>
  <c r="AT97" i="93"/>
  <c r="AT119" i="93"/>
  <c r="AU119" i="93"/>
  <c r="AS119" i="93"/>
  <c r="AV119" i="93"/>
  <c r="AV13" i="93"/>
  <c r="AS13" i="93"/>
  <c r="AU13" i="93"/>
  <c r="AT13" i="93"/>
  <c r="AS199" i="93"/>
  <c r="AU199" i="93"/>
  <c r="AV199" i="93"/>
  <c r="AT199" i="93"/>
  <c r="AT117" i="93"/>
  <c r="AU117" i="93"/>
  <c r="AV117" i="93"/>
  <c r="AS117" i="93"/>
  <c r="AU247" i="93"/>
  <c r="AS247" i="93"/>
  <c r="AT247" i="93"/>
  <c r="AV247" i="93"/>
  <c r="AT130" i="93"/>
  <c r="AS130" i="93"/>
  <c r="AU130" i="93"/>
  <c r="AV130" i="93"/>
  <c r="AU146" i="93"/>
  <c r="AT146" i="93"/>
  <c r="AS146" i="93"/>
  <c r="AV146" i="93"/>
  <c r="AV232" i="93"/>
  <c r="AT232" i="93"/>
  <c r="AS232" i="93"/>
  <c r="AU232" i="93"/>
  <c r="AU258" i="93"/>
  <c r="AT258" i="93"/>
  <c r="AV258" i="93"/>
  <c r="AS258" i="93"/>
  <c r="AT154" i="93"/>
  <c r="AS154" i="93"/>
  <c r="AV154" i="93"/>
  <c r="AU154" i="93"/>
  <c r="AS26" i="93"/>
  <c r="AV26" i="93"/>
  <c r="AT26" i="93"/>
  <c r="AU26" i="93"/>
  <c r="AT277" i="93"/>
  <c r="AU277" i="93"/>
  <c r="AV277" i="93"/>
  <c r="AS277" i="93"/>
  <c r="AS186" i="93"/>
  <c r="AV186" i="93"/>
  <c r="AT186" i="93"/>
  <c r="AU186" i="93"/>
  <c r="AT144" i="93"/>
  <c r="AU144" i="93"/>
  <c r="AV144" i="93"/>
  <c r="AS144" i="93"/>
  <c r="AV307" i="93"/>
  <c r="AT307" i="93"/>
  <c r="AU307" i="93"/>
  <c r="AS307" i="93"/>
  <c r="AT219" i="93"/>
  <c r="AV219" i="93"/>
  <c r="AU219" i="93"/>
  <c r="AS219" i="93"/>
  <c r="AS161" i="93"/>
  <c r="AT161" i="93"/>
  <c r="AV161" i="93"/>
  <c r="AU161" i="93"/>
  <c r="AS167" i="93"/>
  <c r="AV167" i="93"/>
  <c r="AU167" i="93"/>
  <c r="AT167" i="93"/>
  <c r="AU153" i="93"/>
  <c r="AT153" i="93"/>
  <c r="AS153" i="93"/>
  <c r="AV153" i="93"/>
  <c r="AU302" i="93"/>
  <c r="AS302" i="93"/>
  <c r="AV302" i="93"/>
  <c r="AT302" i="93"/>
  <c r="AV122" i="93"/>
  <c r="AU122" i="93"/>
  <c r="AT122" i="93"/>
  <c r="AS122" i="93"/>
  <c r="AS82" i="93"/>
  <c r="AV82" i="93"/>
  <c r="AT82" i="93"/>
  <c r="AU82" i="93"/>
  <c r="AV74" i="93"/>
  <c r="AT74" i="93"/>
  <c r="AU74" i="93"/>
  <c r="AS74" i="93"/>
  <c r="AS231" i="93"/>
  <c r="AU231" i="93"/>
  <c r="AV231" i="93"/>
  <c r="AT231" i="93"/>
  <c r="AT314" i="93"/>
  <c r="AS314" i="93"/>
  <c r="AV314" i="93"/>
  <c r="AU314" i="93"/>
  <c r="AS226" i="93"/>
  <c r="AT226" i="93"/>
  <c r="AV226" i="93"/>
  <c r="AU226" i="93"/>
  <c r="AU76" i="93"/>
  <c r="AT76" i="93"/>
  <c r="AS76" i="93"/>
  <c r="AV76" i="93"/>
  <c r="AT132" i="93"/>
  <c r="AU132" i="93"/>
  <c r="AS132" i="93"/>
  <c r="AV132" i="93"/>
  <c r="AV152" i="93"/>
  <c r="AS152" i="93"/>
  <c r="AT152" i="93"/>
  <c r="AU152" i="93"/>
  <c r="AU96" i="93"/>
  <c r="AV96" i="93"/>
  <c r="AS96" i="93"/>
  <c r="AT96" i="93"/>
  <c r="AS23" i="93"/>
  <c r="AT23" i="93"/>
  <c r="AV23" i="93"/>
  <c r="AU23" i="93"/>
  <c r="AU165" i="93"/>
  <c r="AV165" i="93"/>
  <c r="AS165" i="93"/>
  <c r="AT165" i="93"/>
  <c r="AT236" i="93"/>
  <c r="AS236" i="93"/>
  <c r="AU236" i="93"/>
  <c r="AV236" i="93"/>
  <c r="AS140" i="93"/>
  <c r="AU140" i="93"/>
  <c r="AT140" i="93"/>
  <c r="AV140" i="93"/>
  <c r="AT279" i="93"/>
  <c r="AS279" i="93"/>
  <c r="AU279" i="93"/>
  <c r="AV279" i="93"/>
  <c r="AS284" i="93"/>
  <c r="AU284" i="93"/>
  <c r="AV284" i="93"/>
  <c r="AT284" i="93"/>
  <c r="AU278" i="93"/>
  <c r="AT278" i="93"/>
  <c r="AS278" i="93"/>
  <c r="AV278" i="93"/>
  <c r="AT131" i="93"/>
  <c r="AS131" i="93"/>
  <c r="AU131" i="93"/>
  <c r="AV131" i="93"/>
  <c r="AU24" i="93"/>
  <c r="AS24" i="93"/>
  <c r="AV24" i="93"/>
  <c r="AT24" i="93"/>
  <c r="AT233" i="93"/>
  <c r="AS233" i="93"/>
  <c r="AV233" i="93"/>
  <c r="AU233" i="93"/>
  <c r="AT257" i="93"/>
  <c r="AS257" i="93"/>
  <c r="AU257" i="93"/>
  <c r="AV257" i="93"/>
  <c r="AV224" i="93"/>
  <c r="AS224" i="93"/>
  <c r="AT224" i="93"/>
  <c r="AU224" i="93"/>
  <c r="AU322" i="93"/>
  <c r="AV322" i="93"/>
  <c r="AT322" i="93"/>
  <c r="AS322" i="93"/>
  <c r="AS220" i="93"/>
  <c r="AT220" i="93"/>
  <c r="AU220" i="93"/>
  <c r="AV220" i="93"/>
  <c r="AS133" i="93"/>
  <c r="AT133" i="93"/>
  <c r="AU133" i="93"/>
  <c r="AV133" i="93"/>
  <c r="AS182" i="93"/>
  <c r="AU182" i="93"/>
  <c r="AT182" i="93"/>
  <c r="AV182" i="93"/>
  <c r="AS198" i="93"/>
  <c r="AU198" i="93"/>
  <c r="AT198" i="93"/>
  <c r="AV198" i="93"/>
  <c r="AU200" i="93"/>
  <c r="AT200" i="93"/>
  <c r="AS200" i="93"/>
  <c r="AV200" i="93"/>
  <c r="AU256" i="93"/>
  <c r="AS256" i="93"/>
  <c r="AV256" i="93"/>
  <c r="AT256" i="93"/>
  <c r="AS27" i="93"/>
  <c r="AU27" i="93"/>
  <c r="AV27" i="93"/>
  <c r="AT27" i="93"/>
  <c r="AU150" i="93"/>
  <c r="AS150" i="93"/>
  <c r="AV150" i="93"/>
  <c r="AT150" i="93"/>
  <c r="AT62" i="93"/>
  <c r="AV62" i="93"/>
  <c r="AS62" i="93"/>
  <c r="AU62" i="93"/>
  <c r="AS156" i="93"/>
  <c r="AT156" i="93"/>
  <c r="AU156" i="93"/>
  <c r="AV156" i="93"/>
  <c r="AT309" i="93"/>
  <c r="AU309" i="93"/>
  <c r="AV309" i="93"/>
  <c r="AS309" i="93"/>
  <c r="AT42" i="93"/>
  <c r="AU42" i="93"/>
  <c r="AV42" i="93"/>
  <c r="AS42" i="93"/>
  <c r="AV185" i="93"/>
  <c r="AT185" i="93"/>
  <c r="AU185" i="93"/>
  <c r="AS185" i="93"/>
  <c r="AV234" i="93"/>
  <c r="AT234" i="93"/>
  <c r="AS234" i="93"/>
  <c r="AU234" i="93"/>
  <c r="AT282" i="93"/>
  <c r="AV282" i="93"/>
  <c r="AU282" i="93"/>
  <c r="AS282" i="93"/>
  <c r="AS268" i="93"/>
  <c r="AU268" i="93"/>
  <c r="AV268" i="93"/>
  <c r="AT268" i="93"/>
  <c r="AS291" i="93"/>
  <c r="AU291" i="93"/>
  <c r="AV291" i="93"/>
  <c r="AT291" i="93"/>
  <c r="AS187" i="93"/>
  <c r="AV187" i="93"/>
  <c r="AU187" i="93"/>
  <c r="AT187" i="93"/>
  <c r="AS98" i="93"/>
  <c r="AU98" i="93"/>
  <c r="AT98" i="93"/>
  <c r="AV98" i="93"/>
  <c r="AV25" i="93"/>
  <c r="AS25" i="93"/>
  <c r="AT25" i="93"/>
  <c r="AU25" i="93"/>
  <c r="AU83" i="93"/>
  <c r="AS83" i="93"/>
  <c r="AT83" i="93"/>
  <c r="AV83" i="93"/>
  <c r="AV323" i="93"/>
  <c r="AU323" i="93"/>
  <c r="AT323" i="93"/>
  <c r="AS323" i="93"/>
  <c r="AU193" i="93"/>
  <c r="AT193" i="93"/>
  <c r="AS193" i="93"/>
  <c r="AV193" i="93"/>
  <c r="AT175" i="93"/>
  <c r="AU175" i="93"/>
  <c r="AS175" i="93"/>
  <c r="AV175" i="93"/>
  <c r="AT11" i="93"/>
  <c r="AU11" i="93"/>
  <c r="AS11" i="93"/>
  <c r="AV11" i="93"/>
  <c r="AS12" i="93"/>
  <c r="AU12" i="93"/>
  <c r="AT12" i="93"/>
  <c r="AV12" i="93"/>
  <c r="AS16" i="93"/>
  <c r="AT16" i="93"/>
  <c r="AU16" i="93"/>
  <c r="AV16" i="93"/>
  <c r="AU178" i="93"/>
  <c r="AT178" i="93"/>
  <c r="AS178" i="93"/>
  <c r="AV178" i="93"/>
  <c r="AS192" i="93"/>
  <c r="AT192" i="93"/>
  <c r="AU192" i="93"/>
  <c r="AV192" i="93"/>
  <c r="AT177" i="93"/>
  <c r="AU177" i="93"/>
  <c r="AS177" i="93"/>
  <c r="AV177" i="93"/>
  <c r="AT9" i="93"/>
  <c r="AU9" i="93"/>
  <c r="AS9" i="93"/>
  <c r="AV9" i="93"/>
  <c r="AS8" i="93"/>
  <c r="AU8" i="93"/>
  <c r="AV8" i="93"/>
  <c r="AT8" i="93"/>
  <c r="AS176" i="93"/>
  <c r="AT176" i="93"/>
  <c r="AU176" i="93"/>
  <c r="AV176" i="93"/>
  <c r="AT179" i="93"/>
  <c r="AU179" i="93"/>
  <c r="AS179" i="93"/>
  <c r="AV179" i="93"/>
  <c r="AU190" i="93"/>
  <c r="AS190" i="93"/>
  <c r="AT190" i="93"/>
  <c r="AV190" i="93"/>
  <c r="AU191" i="93"/>
  <c r="AT191" i="93"/>
  <c r="AS191" i="93"/>
  <c r="AV191" i="93"/>
  <c r="AU10" i="93"/>
  <c r="AS10" i="93"/>
  <c r="AT10" i="93"/>
  <c r="AV10" i="93"/>
  <c r="AY262" i="93" l="1"/>
  <c r="AZ262" i="93" s="1"/>
  <c r="AY259" i="93"/>
  <c r="AZ259" i="93" s="1"/>
  <c r="AY88" i="93"/>
  <c r="AZ88" i="93" s="1"/>
  <c r="AY121" i="93"/>
  <c r="AZ121" i="93" s="1"/>
  <c r="AY85" i="93"/>
  <c r="AZ85" i="93" s="1"/>
  <c r="AY235" i="93"/>
  <c r="AZ235" i="93" s="1"/>
  <c r="AY31" i="93"/>
  <c r="AZ31" i="93" s="1"/>
  <c r="AY252" i="93"/>
  <c r="AZ252" i="93" s="1"/>
  <c r="AY251" i="93"/>
  <c r="AZ251" i="93" s="1"/>
  <c r="AY255" i="93"/>
  <c r="AZ255" i="93" s="1"/>
  <c r="AY87" i="93"/>
  <c r="AZ87" i="93" s="1"/>
  <c r="AY86" i="93"/>
  <c r="AZ86" i="93" s="1"/>
  <c r="AY84" i="93"/>
  <c r="AZ84" i="93" s="1"/>
  <c r="AY142" i="93"/>
  <c r="AZ142" i="93" s="1"/>
  <c r="AY141" i="93"/>
  <c r="AZ141" i="93" s="1"/>
  <c r="AY263" i="93"/>
  <c r="AZ263" i="93" s="1"/>
  <c r="AY317" i="93"/>
  <c r="AZ317" i="93" s="1"/>
  <c r="AY196" i="93"/>
  <c r="AZ196" i="93" s="1"/>
  <c r="AY195" i="93"/>
  <c r="AZ195" i="93" s="1"/>
  <c r="AY318" i="93"/>
  <c r="AZ318" i="93" s="1"/>
  <c r="AY102" i="93"/>
  <c r="AZ102" i="93" s="1"/>
  <c r="AY194" i="93"/>
  <c r="AZ194" i="93" s="1"/>
  <c r="AY120" i="93"/>
  <c r="AZ120" i="93" s="1"/>
  <c r="AY254" i="93"/>
  <c r="AZ254" i="93" s="1"/>
  <c r="AY123" i="93"/>
  <c r="AZ123" i="93" s="1"/>
  <c r="AY33" i="93"/>
  <c r="AZ33" i="93" s="1"/>
  <c r="AY100" i="93"/>
  <c r="AZ100" i="93" s="1"/>
  <c r="AY214" i="93"/>
  <c r="AZ214" i="93" s="1"/>
  <c r="AY101" i="93"/>
  <c r="AZ101" i="93" s="1"/>
  <c r="AY32" i="93"/>
  <c r="AZ32" i="93" s="1"/>
  <c r="AY253" i="93"/>
  <c r="AZ253" i="93" s="1"/>
  <c r="AY103" i="93"/>
  <c r="AZ103" i="93" s="1"/>
  <c r="AY327" i="93"/>
  <c r="AZ327" i="93" s="1"/>
  <c r="AY328" i="93"/>
  <c r="AZ328" i="93" s="1"/>
  <c r="AY231" i="93"/>
  <c r="AZ231" i="93" s="1"/>
  <c r="AY161" i="93"/>
  <c r="AZ161" i="93" s="1"/>
  <c r="AY277" i="93"/>
  <c r="AZ277" i="93" s="1"/>
  <c r="AY140" i="93"/>
  <c r="AZ140" i="93" s="1"/>
  <c r="AY278" i="93"/>
  <c r="AZ278" i="93" s="1"/>
  <c r="AY266" i="93"/>
  <c r="AZ266" i="93" s="1"/>
  <c r="AY291" i="93"/>
  <c r="AZ291" i="93" s="1"/>
  <c r="AY97" i="93"/>
  <c r="AZ97" i="93" s="1"/>
  <c r="AY61" i="93"/>
  <c r="AZ61" i="93" s="1"/>
  <c r="AY23" i="93"/>
  <c r="AZ23" i="93" s="1"/>
  <c r="AY124" i="93"/>
  <c r="AZ124" i="93" s="1"/>
  <c r="AY25" i="93"/>
  <c r="AZ25" i="93" s="1"/>
  <c r="AY176" i="93"/>
  <c r="AZ176" i="93" s="1"/>
  <c r="AY75" i="93"/>
  <c r="AZ75" i="93" s="1"/>
  <c r="AY339" i="93"/>
  <c r="AZ339" i="93" s="1"/>
  <c r="AY303" i="93"/>
  <c r="AZ303" i="93" s="1"/>
  <c r="AY256" i="93"/>
  <c r="AZ256" i="93" s="1"/>
  <c r="AY224" i="93"/>
  <c r="AZ224" i="93" s="1"/>
  <c r="AY12" i="93"/>
  <c r="AZ12" i="93" s="1"/>
  <c r="AY309" i="93"/>
  <c r="AZ309" i="93" s="1"/>
  <c r="AY314" i="93"/>
  <c r="AZ314" i="93" s="1"/>
  <c r="AY283" i="93"/>
  <c r="AZ283" i="93" s="1"/>
  <c r="AY226" i="93"/>
  <c r="AZ226" i="93" s="1"/>
  <c r="AY221" i="93"/>
  <c r="AZ221" i="93" s="1"/>
  <c r="AY234" i="93"/>
  <c r="AZ234" i="93" s="1"/>
  <c r="AY257" i="93"/>
  <c r="AZ257" i="93" s="1"/>
  <c r="AY16" i="93"/>
  <c r="AZ16" i="93" s="1"/>
  <c r="AY304" i="93"/>
  <c r="AZ304" i="93" s="1"/>
  <c r="AY323" i="93"/>
  <c r="AZ323" i="93" s="1"/>
  <c r="AY219" i="93"/>
  <c r="AZ219" i="93" s="1"/>
  <c r="AY258" i="93"/>
  <c r="AZ258" i="93" s="1"/>
  <c r="AY151" i="93"/>
  <c r="AZ151" i="93" s="1"/>
  <c r="AY78" i="93"/>
  <c r="AZ78" i="93" s="1"/>
  <c r="AY43" i="93"/>
  <c r="AZ43" i="93" s="1"/>
  <c r="AY308" i="93"/>
  <c r="AZ308" i="93" s="1"/>
  <c r="AY279" i="93"/>
  <c r="AZ279" i="93" s="1"/>
  <c r="AY132" i="93"/>
  <c r="AZ132" i="93" s="1"/>
  <c r="AY145" i="93"/>
  <c r="AZ145" i="93" s="1"/>
  <c r="AY198" i="93"/>
  <c r="AZ198" i="93" s="1"/>
  <c r="AY193" i="93"/>
  <c r="AZ193" i="93" s="1"/>
  <c r="AY24" i="93"/>
  <c r="AZ24" i="93" s="1"/>
  <c r="AY302" i="93"/>
  <c r="AZ302" i="93" s="1"/>
  <c r="AY13" i="93"/>
  <c r="AZ13" i="93" s="1"/>
  <c r="AY261" i="93"/>
  <c r="AZ261" i="93" s="1"/>
  <c r="AY307" i="93"/>
  <c r="AZ307" i="93" s="1"/>
  <c r="AY8" i="93"/>
  <c r="AZ8" i="93" s="1"/>
  <c r="AY192" i="93"/>
  <c r="AZ192" i="93" s="1"/>
  <c r="AY187" i="93"/>
  <c r="AZ187" i="93" s="1"/>
  <c r="AY220" i="93"/>
  <c r="AZ220" i="93" s="1"/>
  <c r="AY26" i="93"/>
  <c r="AZ26" i="93" s="1"/>
  <c r="AY228" i="93"/>
  <c r="AZ228" i="93" s="1"/>
  <c r="AY99" i="93"/>
  <c r="AZ99" i="93" s="1"/>
  <c r="AY155" i="93"/>
  <c r="AZ155" i="93" s="1"/>
  <c r="AY316" i="93"/>
  <c r="AZ316" i="93" s="1"/>
  <c r="AY203" i="93"/>
  <c r="AZ203" i="93" s="1"/>
  <c r="AY297" i="93"/>
  <c r="AZ297" i="93" s="1"/>
  <c r="AY185" i="93"/>
  <c r="AZ185" i="93" s="1"/>
  <c r="AY233" i="93"/>
  <c r="AZ233" i="93" s="1"/>
  <c r="AY96" i="93"/>
  <c r="AZ96" i="93" s="1"/>
  <c r="AY76" i="93"/>
  <c r="AZ76" i="93" s="1"/>
  <c r="AY282" i="93"/>
  <c r="AZ282" i="93" s="1"/>
  <c r="AY322" i="93"/>
  <c r="AZ322" i="93" s="1"/>
  <c r="AY122" i="93"/>
  <c r="AZ122" i="93" s="1"/>
  <c r="AY117" i="93"/>
  <c r="AZ117" i="93" s="1"/>
  <c r="AY225" i="93"/>
  <c r="AZ225" i="93" s="1"/>
  <c r="AY119" i="93"/>
  <c r="AZ119" i="93" s="1"/>
  <c r="AY166" i="93"/>
  <c r="AZ166" i="93" s="1"/>
  <c r="AY191" i="93"/>
  <c r="AZ191" i="93" s="1"/>
  <c r="AY98" i="93"/>
  <c r="AZ98" i="93" s="1"/>
  <c r="AY182" i="93"/>
  <c r="AZ182" i="93" s="1"/>
  <c r="AY74" i="93"/>
  <c r="AZ74" i="93" s="1"/>
  <c r="AY153" i="93"/>
  <c r="AZ153" i="93" s="1"/>
  <c r="AY9" i="93"/>
  <c r="AZ9" i="93" s="1"/>
  <c r="AY11" i="93"/>
  <c r="AZ11" i="93" s="1"/>
  <c r="AY15" i="93"/>
  <c r="AZ15" i="93" s="1"/>
  <c r="AY236" i="93"/>
  <c r="AZ236" i="93" s="1"/>
  <c r="AY186" i="93"/>
  <c r="AZ186" i="93" s="1"/>
  <c r="AY154" i="93"/>
  <c r="AZ154" i="93" s="1"/>
  <c r="AY131" i="93"/>
  <c r="AZ131" i="93" s="1"/>
  <c r="AY130" i="93"/>
  <c r="AZ130" i="93" s="1"/>
  <c r="AY188" i="93"/>
  <c r="AZ188" i="93" s="1"/>
  <c r="AY168" i="93"/>
  <c r="AZ168" i="93" s="1"/>
  <c r="AY10" i="93"/>
  <c r="AZ10" i="93" s="1"/>
  <c r="AY62" i="93"/>
  <c r="AZ62" i="93" s="1"/>
  <c r="AY152" i="93"/>
  <c r="AZ152" i="93" s="1"/>
  <c r="AY82" i="93"/>
  <c r="AZ82" i="93" s="1"/>
  <c r="AY175" i="93"/>
  <c r="AZ175" i="93" s="1"/>
  <c r="AY223" i="93"/>
  <c r="AZ223" i="93" s="1"/>
  <c r="AY285" i="93"/>
  <c r="AZ285" i="93" s="1"/>
  <c r="AY296" i="93"/>
  <c r="AZ296" i="93" s="1"/>
  <c r="AY268" i="93"/>
  <c r="AZ268" i="93" s="1"/>
  <c r="AY167" i="93"/>
  <c r="AZ167" i="93" s="1"/>
  <c r="AY232" i="93"/>
  <c r="AZ232" i="93" s="1"/>
  <c r="AY44" i="93"/>
  <c r="AZ44" i="93" s="1"/>
  <c r="AY134" i="93"/>
  <c r="AZ134" i="93" s="1"/>
  <c r="AY200" i="93"/>
  <c r="AZ200" i="93" s="1"/>
  <c r="AY179" i="93"/>
  <c r="AZ179" i="93" s="1"/>
  <c r="AY178" i="93"/>
  <c r="AZ178" i="93" s="1"/>
  <c r="AY146" i="93"/>
  <c r="AZ146" i="93" s="1"/>
  <c r="AY42" i="93"/>
  <c r="AZ42" i="93" s="1"/>
  <c r="AY229" i="93"/>
  <c r="AZ229" i="93" s="1"/>
  <c r="AY133" i="93"/>
  <c r="AZ133" i="93" s="1"/>
  <c r="AY144" i="93"/>
  <c r="AZ144" i="93" s="1"/>
  <c r="AY83" i="93"/>
  <c r="AZ83" i="93" s="1"/>
  <c r="AY199" i="93"/>
  <c r="AZ199" i="93" s="1"/>
  <c r="AY177" i="93"/>
  <c r="AZ177" i="93" s="1"/>
  <c r="AY338" i="93"/>
  <c r="AZ338" i="93" s="1"/>
  <c r="AY284" i="93"/>
  <c r="AZ284" i="93" s="1"/>
  <c r="AY156" i="93"/>
  <c r="AZ156" i="93" s="1"/>
  <c r="AY27" i="93"/>
  <c r="AZ27" i="93" s="1"/>
  <c r="AY77" i="93"/>
  <c r="AZ77" i="93" s="1"/>
  <c r="AY315" i="93"/>
  <c r="AZ315" i="93" s="1"/>
  <c r="AY150" i="93"/>
  <c r="AZ150" i="93" s="1"/>
  <c r="AY165" i="93"/>
  <c r="AZ165" i="93" s="1"/>
  <c r="AY247" i="93"/>
  <c r="AZ247" i="93" s="1"/>
  <c r="AY190" i="93"/>
  <c r="AZ190" i="93" s="1"/>
  <c r="AZ2" i="93" l="1"/>
  <c r="AY2" i="93"/>
  <c r="H371" i="93"/>
  <c r="H382" i="93"/>
  <c r="H363" i="93"/>
  <c r="H369" i="93"/>
  <c r="H375" i="93"/>
  <c r="H114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tc={691F969D-FB4C-4DE9-A78A-7FF5E7AF1B0E}</author>
    <author>tc={0195D9A6-37D4-424D-AAE0-68316058F95E}</author>
    <author>tc={92B7DF50-7968-4FC3-A313-5CDE44A32B33}</author>
    <author>tc={01070203-FC19-487B-9B44-A80BEC127C7E}</author>
    <author>tc={DB00C8FA-3D1F-48D7-A219-D5D25656FFCF}</author>
    <author>tc={052F86F6-CD02-4FB1-BA99-4665AC73FA18}</author>
    <author>tc={42154B71-5182-42C2-8E7D-AEFB6079C930}</author>
    <author>tc={23178967-CD92-4B7F-A43F-23B6022BF754}</author>
    <author>Wayne Davey</author>
    <author>tc={374A2F4E-04B5-4E2F-803F-4E6548C548C4}</author>
    <author>tc={577156DA-5707-4665-944C-46855156AF5F}</author>
    <author>tc={7606BA85-6D9D-432E-BD70-B4276BB70912}</author>
    <author>tc={8D28306F-0230-4E74-9E36-DCEF2CADE79E}</author>
    <author>tc={F054E095-6CE3-4028-8CB8-6E64D96BE726}</author>
    <author>tc={E10F7962-66A4-47D8-8B2C-E1E25F51B9E2}</author>
    <author>tc={68EA9820-59BD-4CC8-8A65-D357CA9994C6}</author>
    <author>tc={27A26A2D-9B50-474F-B381-292959C921C4}</author>
    <author>tc={6B95F21B-34D5-41A2-8158-28C42937A640}</author>
    <author>tc={AF044489-8494-46C3-ACE3-C2F6FF8D937E}</author>
    <author>tc={B7360297-7DB2-4EB4-B90A-F1827D47D93E}</author>
    <author>tc={FEBAFAFA-1130-42D7-B546-FE7DEF2E4A07}</author>
    <author>tc={A4FDC2EF-FB6D-499E-8009-8BCA6E137279}</author>
    <author>tc={821DE504-2CAB-41C8-8ED9-7F7AA883D9DE}</author>
    <author>tc={FB1759DB-04CD-44BE-B138-52C2F86C6F2F}</author>
    <author>tc={8AD24513-9220-4272-9EEC-F7D37664BA3C}</author>
    <author>tc={486E09C7-F9A2-4ABA-B7B7-F4D0070F52D6}</author>
    <author>tc={62F21494-D308-4119-BBE3-89CDA63DF539}</author>
    <author>tc={CEC28CA9-EC13-4C77-929E-A3363F29F506}</author>
    <author>tc={1E4A47B8-AC76-4553-9251-603319E66AC2}</author>
    <author>tc={19790D82-300F-4798-A428-6676D0346F9E}</author>
    <author>tc={56C5923F-348A-4E48-8E1F-B424FC87D2B0}</author>
    <author>tc={4C1BB2D4-1956-4CAB-9699-604319496797}</author>
    <author>tc={85FCDD31-3483-416D-9FD6-5D21BC374315}</author>
    <author>tc={92EAA2AA-2D8E-4BC3-B326-26CE16A2CDD2}</author>
    <author>tc={0FE48B4F-3CAB-4ADA-94F8-53A4EDE9F136}</author>
    <author>tc={9178DF82-A81F-4534-A04B-0599B3B9A174}</author>
    <author>tc={1DB1E742-E050-4107-9E82-ADC75D9E5B67}</author>
    <author>tc={066B63C0-EE32-406F-8522-61EDB8665FBD}</author>
    <author>tc={E3013B54-876D-4A21-8881-B89B4298B3AE}</author>
    <author>tc={B4790DF7-D801-49F3-9967-55EC0341C877}</author>
    <author>tc={EE968648-1C41-4616-BDCF-BCC440626012}</author>
    <author>tc={C96F4562-B1EE-41B5-AB64-F3CC8F2AB615}</author>
    <author>tc={74375A01-926A-40E4-A0FD-77C54DA35823}</author>
    <author>tc={3475FEBE-B7D3-4BEC-88BD-B0BD1DA0CBF0}</author>
    <author>tc={DDE5D278-B4E2-46BB-BB7B-52DAB424EF20}</author>
    <author>tc={BF9B78D5-DA50-415F-8F8A-777D6E845F5A}</author>
    <author>tc={01AF3C16-BE46-4CE7-B6DC-F017E43D2318}</author>
    <author>tc={3B10DF0B-FDE7-4293-B456-BBE095CFEF59}</author>
    <author>tc={AF536963-B69C-4859-9BDD-6609F5AE35DD}</author>
    <author>tc={C9E5318F-5196-47E5-BDDF-BDDC0307D15E}</author>
    <author>tc={8232729B-7E0E-4ECF-A4FE-99C9C096A4F6}</author>
    <author>tc={D64442A6-26B1-46E1-A7DF-C5A895DAB03F}</author>
    <author>tc={107AC70D-7D58-46C0-8FB2-6D63BCDAC7DE}</author>
    <author>tc={BB332424-BCBD-4EFF-9E35-793A8C248B91}</author>
    <author>tc={4739B12E-EB6F-4387-AAA0-55D9BB3B673E}</author>
    <author>tc={499014E8-7A25-40B5-987A-46350786B73C}</author>
    <author>tc={EBC7B255-6605-42DB-A199-4EC060C417A3}</author>
    <author>tc={431A3895-C3E6-4084-AFE3-B6AFA76831EB}</author>
    <author>tc={36F11596-191F-468D-B575-A505284FECA7}</author>
    <author>tc={B8B5DFE2-9621-4FCE-BF24-041B1637127E}</author>
    <author>tc={5FF72C92-B783-49D6-A856-4785CCFFC6D6}</author>
    <author>tc={DFDE4A72-C666-49F1-8B5A-DC0C44D779A9}</author>
    <author>tc={5E241B77-58A4-4F65-B930-F77674AEA3A5}</author>
    <author>tc={C815C2C7-2B53-43BA-8D23-C42A576056D3}</author>
    <author>tc={2C56379F-B263-4F12-A47F-D00AE297CBFC}</author>
    <author>tc={1A60BBC3-E33B-4048-966F-5618CDA06165}</author>
    <author>tc={06776979-4FFF-4332-A7AA-5FA291EA2503}</author>
    <author>tc={D77773EB-1F9E-4509-BDEA-98DA5C3FC734}</author>
    <author>tc={EC98EA18-D871-4550-8122-912C8E57C885}</author>
    <author>tc={FEAB8D98-7C71-42C4-B66D-0DDFF6F001F6}</author>
    <author>tc={04295197-F879-4477-ABF1-34B1A526CF30}</author>
    <author>tc={3787454B-3175-464D-810A-218DEF8C69B2}</author>
    <author>tc={5069762F-0B23-4E0C-9317-0ECE38EFB5F3}</author>
    <author>tc={87D54F73-0468-494B-B60A-5F0EF0BDE3A0}</author>
    <author>tc={22AE45DD-EFB8-44F9-AFBC-2CAD6AB003AB}</author>
    <author>tc={8F6D7972-8B1B-4BCC-BED9-3DF7743960ED}</author>
    <author>tc={C853F1D0-B1F2-45A9-8A52-EABE6937222C}</author>
    <author>tc={11E6C58A-6152-4A45-BCC9-B87CB714D325}</author>
    <author>tc={E4158C87-1345-49A5-B586-9CF2C8B62714}</author>
    <author>tc={B5080B48-044F-4243-913F-0FCF498A25B3}</author>
    <author>tc={B8C6D73D-93D0-44E8-B042-0D96AD688F96}</author>
    <author>tc={F035C35A-B6B7-4FC8-B029-C95C57D20751}</author>
    <author>tc={1A5C7E83-A87D-4178-880D-D96093766A96}</author>
    <author>tc={BB2071AB-2F2E-4136-876B-EC329F72FC85}</author>
    <author>tc={300C3F0D-AB61-40CA-998F-71533622E54A}</author>
    <author>tc={13FB4124-B61E-4E13-8729-C7A62E29B4B8}</author>
    <author>tc={2DD098E5-99B1-474D-83F0-BEEFE4ED7C6D}</author>
    <author>tc={B4A4FDE6-2A12-4E16-98AA-4B37A191B1A6}</author>
    <author>tc={64D1570D-A092-4980-88B0-35550A346DEF}</author>
    <author>tc={EE443FD5-D5CC-4082-9CB1-26369093A278}</author>
    <author>tc={A21312F4-D377-4FED-98AA-7D63487F896B}</author>
    <author>tc={B3162688-9D7E-46AC-AF3F-DA65118D092D}</author>
    <author>tc={34611E28-05C7-4AD7-A473-D9DF6D26553F}</author>
    <author>tc={0AFDAB1A-AC08-4AC3-9EE8-35295896B099}</author>
    <author>tc={DD732267-DB02-482F-9F1E-4CD3258D81A0}</author>
    <author>tc={770F74C2-9CDF-4602-9444-80BD981498E5}</author>
    <author>tc={3F538DE0-5A55-4662-9885-D9AB6B85237B}</author>
    <author>tc={CBAE9583-21A5-49C9-992F-2478E1BF88E5}</author>
    <author>tc={5A4BDBBE-523D-4AE0-89D1-CC93E3FC3715}</author>
    <author>tc={3672A745-AFF4-46F8-A0B6-E91E3E745D0B}</author>
    <author>tc={5805B6BC-32FC-4D31-BDC2-0D2588E6FA35}</author>
    <author>tc={63EF0840-B3DA-4CE4-A161-B6AFBC9A5287}</author>
    <author>tc={B8DF1E35-816A-432D-8AAB-ED378928EAF4}</author>
    <author>tc={76453BDD-B660-4FF4-BE8D-AE31EC8BF2B8}</author>
    <author>tc={21952034-D0E6-4150-8253-EA7CAAE9A1BD}</author>
    <author>tc={96B37BCA-AF03-4B21-A9F3-B9D885ED418B}</author>
    <author>tc={5CFF7D61-7616-4998-9828-5083FB661392}</author>
    <author>tc={00F71C90-9D53-4B86-B9AB-70B007F85249}</author>
    <author>tc={D7D99B50-FC54-45C9-8473-06CA5FD8A87A}</author>
    <author>tc={A71D580D-5C93-4104-9192-E744AB422620}</author>
    <author>tc={9AE72CF9-3CFA-4A24-B024-BA507306591C}</author>
    <author>tc={7AA6A9D6-65F9-49BB-B28C-F1FF70119AB6}</author>
    <author>tc={C2F3075A-A2CF-4C70-B078-E0B3648FA324}</author>
    <author>tc={B7483E05-17A0-44AA-A907-110C3CA4EE4A}</author>
    <author>tc={F23C5FAC-1A52-4FB4-9A5D-B5451A0E3B43}</author>
    <author>tc={C0DB57B1-25C8-4C9A-B865-1F3D46AE29E4}</author>
    <author>tc={2033327E-53F8-4C09-BF43-7B91F251EEA0}</author>
    <author>tc={07038DA1-3E2B-43DF-87BC-96E345DB78F9}</author>
    <author>tc={78F61804-B36B-4C4A-858A-3372F3D3A49A}</author>
    <author>tc={982281C2-72FA-4DAC-8B4A-12E354045C40}</author>
    <author>tc={E7542442-0B68-4893-A1F4-062426FACB04}</author>
    <author>tc={66ED218F-9DA2-432F-BCA0-BD158EDD30DD}</author>
    <author>tc={54E5290E-E9C0-4A83-BF92-DB3997D58136}</author>
    <author>tc={9CDD000E-FBCF-4853-9C98-8087DE8EA073}</author>
    <author>tc={7C97A9BB-E385-4B8B-A482-F4D5207AF37E}</author>
    <author>tc={E64293A2-9D0B-42CB-B934-7AB6626E2AFD}</author>
    <author>tc={35557C64-B744-47F2-8C28-BBCB563AF35F}</author>
    <author>tc={29060ADE-6222-459E-B25B-043D80F088AC}</author>
    <author>tc={D754451E-152D-41DD-AA58-8E495FB86CB0}</author>
    <author>tc={0CBD131D-BE93-48EF-97FC-3E1AF9FA3DC9}</author>
    <author>tc={FDB94CBF-0FAA-47EB-8878-A082735CAB1B}</author>
    <author>tc={A8C72164-1D00-4FD5-9D45-41A67B81FA3C}</author>
    <author>tc={BA50300D-4B5A-4B0D-892A-B0994FACA8B5}</author>
    <author>tc={B93FD444-C519-4A6A-AFB6-5C063C3AB271}</author>
    <author>tc={DA6C223F-A87C-4C56-9BDE-6AECE3A4200E}</author>
    <author>tc={BD8476D6-01DD-4063-B0E1-80426950A8FA}</author>
    <author>tc={5DF2C62F-702D-4EAB-A6E7-16E0FEBDBAFA}</author>
    <author>tc={DDE8ADE9-03C0-47F9-94E9-160EBA90B538}</author>
    <author>tc={5D091702-5ED1-422C-9394-D639E7EAC649}</author>
    <author>tc={114849C1-0B3C-4C09-A0AE-ECB8EE2DD302}</author>
    <author>tc={DE44859D-FE39-441F-8CBB-8B76EB747B1F}</author>
    <author>tc={9BDBF1A8-03C3-445C-93B5-74AAFA623B55}</author>
    <author>tc={6BBE4B3F-2CDF-464A-B7A3-5821804A67E5}</author>
    <author>tc={B3138126-B7B4-41B9-BDCA-915705D61D14}</author>
    <author>tc={2D9FB224-A532-459F-8F0F-CD8006D54FC7}</author>
    <author>tc={2CCB2449-586B-427E-85CB-0F4D37EE5BF1}</author>
    <author>tc={26A73BCD-B848-49B3-A9DF-DB49C515F6D3}</author>
    <author>tc={53201F1B-1AE8-4E14-A401-7BB29AA13936}</author>
  </authors>
  <commentList>
    <comment ref="E2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Rolls up to orange 'PIVOT Running Incrm Cs' sheet</t>
      </text>
    </comment>
    <comment ref="D4" authorId="1" shapeId="0" xr:uid="{0195D9A6-37D4-424D-AAE0-68316058F95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Velocity (unts/wk/store) is based on SPINS Supermarket or Natural channel 24 weeks. If SPINS is not available, velocity can be entered manually in column S </t>
      </text>
    </comment>
    <comment ref="F4" authorId="2" shapeId="0" xr:uid="{92B7DF50-7968-4FC3-A313-5CDE44A32B33}">
      <text>
        <t>[Threaded comment]
Your version of Excel allows you to read this threaded comment; however, any edits to it will get removed if the file is opened in a newer version of Excel. Learn more: https://go.microsoft.com/fwlink/?linkid=870924
Comment:
    'Category' isn’t entirely necessary, just easier to drill down for brands with multiple categories</t>
      </text>
    </comment>
    <comment ref="I4" authorId="3" shapeId="0" xr:uid="{01070203-FC19-487B-9B44-A80BEC127C7E}">
      <text>
        <t>[Threaded comment]
Your version of Excel allows you to read this threaded comment; however, any edits to it will get removed if the file is opened in a newer version of Excel. Learn more: https://go.microsoft.com/fwlink/?linkid=870924
Comment:
    Current POD (points of distribution) does not affect forecast calculations, this is mostly just for reference</t>
      </text>
    </comment>
    <comment ref="J4" authorId="4" shapeId="0" xr:uid="{DB00C8FA-3D1F-48D7-A219-D5D25656FFCF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Projected POD is required to factor into the forecast</t>
      </text>
    </comment>
    <comment ref="L4" authorId="5" shapeId="0" xr:uid="{052F86F6-CD02-4FB1-BA99-4665AC73FA1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	P - presented, pending decision
PA	PA-presented, accepted
D	D - presented, declined
AP	AP- appt pending
DC'd	DC'd- discontinued
</t>
      </text>
    </comment>
    <comment ref="N4" authorId="6" shapeId="0" xr:uid="{42154B71-5182-42C2-8E7D-AEFB6079C930}">
      <text>
        <t>[Threaded comment]
Your version of Excel allows you to read this threaded comment; however, any edits to it will get removed if the file is opened in a newer version of Excel. Learn more: https://go.microsoft.com/fwlink/?linkid=870924
Comment:
    Determines whether it lands in the forecast, and can be set based on preference. Generally anything 75% and higher should be in the forecast. Anything less should wait for further developments or info</t>
      </text>
    </comment>
    <comment ref="S4" authorId="7" shapeId="0" xr:uid="{23178967-CD92-4B7F-A43F-23B6022BF754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enter here if item is not captured in SPINS, or if you prefer to override the SPINS velocity. Be sure column D is set to 'manual entry'</t>
      </text>
    </comment>
    <comment ref="R5" authorId="8" shapeId="0" xr:uid="{01218841-8CE0-4DF3-864B-454D725E654C}">
      <text>
        <r>
          <rPr>
            <b/>
            <sz val="9"/>
            <color indexed="81"/>
            <rFont val="Tahoma"/>
            <family val="2"/>
          </rPr>
          <t>Wayne Davey:</t>
        </r>
        <r>
          <rPr>
            <sz val="9"/>
            <color indexed="81"/>
            <rFont val="Tahoma"/>
            <family val="2"/>
          </rPr>
          <t xml:space="preserve">
Eurotrade&gt;Distributor</t>
        </r>
      </text>
    </comment>
    <comment ref="J18" authorId="9" shapeId="0" xr:uid="{374A2F4E-04B5-4E2F-803F-4E6548C548C4}">
      <text>
        <t>[Threaded comment]
Your version of Excel allows you to read this threaded comment; however, any edits to it will get removed if the file is opened in a newer version of Excel. Learn more: https://go.microsoft.com/fwlink/?linkid=870924
Comment:
    70</t>
      </text>
    </comment>
    <comment ref="J19" authorId="10" shapeId="0" xr:uid="{577156DA-5707-4665-944C-46855156AF5F}">
      <text>
        <t>[Threaded comment]
Your version of Excel allows you to read this threaded comment; however, any edits to it will get removed if the file is opened in a newer version of Excel. Learn more: https://go.microsoft.com/fwlink/?linkid=870924
Comment:
    70</t>
      </text>
    </comment>
    <comment ref="J22" authorId="11" shapeId="0" xr:uid="{7606BA85-6D9D-432E-BD70-B4276BB70912}">
      <text>
        <t>[Threaded comment]
Your version of Excel allows you to read this threaded comment; however, any edits to it will get removed if the file is opened in a newer version of Excel. Learn more: https://go.microsoft.com/fwlink/?linkid=870924
Comment:
    72</t>
      </text>
    </comment>
    <comment ref="J23" authorId="12" shapeId="0" xr:uid="{8D28306F-0230-4E74-9E36-DCEF2CADE79E}">
      <text>
        <t>[Threaded comment]
Your version of Excel allows you to read this threaded comment; however, any edits to it will get removed if the file is opened in a newer version of Excel. Learn more: https://go.microsoft.com/fwlink/?linkid=870924
Comment:
    8
Reply:
    5 stores of the 8</t>
      </text>
    </comment>
    <comment ref="J24" authorId="13" shapeId="0" xr:uid="{F054E095-6CE3-4028-8CB8-6E64D96BE726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5" authorId="14" shapeId="0" xr:uid="{E10F7962-66A4-47D8-8B2C-E1E25F51B9E2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6" authorId="15" shapeId="0" xr:uid="{68EA9820-59BD-4CC8-8A65-D357CA9994C6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7" authorId="16" shapeId="0" xr:uid="{27A26A2D-9B50-474F-B381-292959C921C4}">
      <text>
        <t>[Threaded comment]
Your version of Excel allows you to read this threaded comment; however, any edits to it will get removed if the file is opened in a newer version of Excel. Learn more: https://go.microsoft.com/fwlink/?linkid=870924
Comment:
    5</t>
      </text>
    </comment>
    <comment ref="J29" authorId="17" shapeId="0" xr:uid="{6B95F21B-34D5-41A2-8158-28C42937A640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30" authorId="18" shapeId="0" xr:uid="{AF044489-8494-46C3-ACE3-C2F6FF8D937E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31" authorId="19" shapeId="0" xr:uid="{B7360297-7DB2-4EB4-B90A-F1827D47D93E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32" authorId="20" shapeId="0" xr:uid="{FEBAFAFA-1130-42D7-B546-FE7DEF2E4A0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
</t>
      </text>
    </comment>
    <comment ref="J33" authorId="21" shapeId="0" xr:uid="{A4FDC2EF-FB6D-499E-8009-8BCA6E1372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
</t>
      </text>
    </comment>
    <comment ref="J34" authorId="22" shapeId="0" xr:uid="{821DE504-2CAB-41C8-8ED9-7F7AA883D9DE}">
      <text>
        <t>[Threaded comment]
Your version of Excel allows you to read this threaded comment; however, any edits to it will get removed if the file is opened in a newer version of Excel. Learn more: https://go.microsoft.com/fwlink/?linkid=870924
Comment:
    50-circling back to broker</t>
      </text>
    </comment>
    <comment ref="J35" authorId="23" shapeId="0" xr:uid="{FB1759DB-04CD-44BE-B138-52C2F86C6F2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
</t>
      </text>
    </comment>
    <comment ref="J36" authorId="24" shapeId="0" xr:uid="{8AD24513-9220-4272-9EEC-F7D37664BA3C}">
      <text>
        <t>[Threaded comment]
Your version of Excel allows you to read this threaded comment; however, any edits to it will get removed if the file is opened in a newer version of Excel. Learn more: https://go.microsoft.com/fwlink/?linkid=870924
Comment:
    50-circling back to broker</t>
      </text>
    </comment>
    <comment ref="J37" authorId="25" shapeId="0" xr:uid="{486E09C7-F9A2-4ABA-B7B7-F4D0070F52D6}">
      <text>
        <t>[Threaded comment]
Your version of Excel allows you to read this threaded comment; however, any edits to it will get removed if the file is opened in a newer version of Excel. Learn more: https://go.microsoft.com/fwlink/?linkid=870924
Comment:
    65</t>
      </text>
    </comment>
    <comment ref="J38" authorId="26" shapeId="0" xr:uid="{62F21494-D308-4119-BBE3-89CDA63DF539}">
      <text>
        <t>[Threaded comment]
Your version of Excel allows you to read this threaded comment; however, any edits to it will get removed if the file is opened in a newer version of Excel. Learn more: https://go.microsoft.com/fwlink/?linkid=870924
Comment:
    65</t>
      </text>
    </comment>
    <comment ref="J39" authorId="27" shapeId="0" xr:uid="{CEC28CA9-EC13-4C77-929E-A3363F29F506}">
      <text>
        <t>[Threaded comment]
Your version of Excel allows you to read this threaded comment; however, any edits to it will get removed if the file is opened in a newer version of Excel. Learn more: https://go.microsoft.com/fwlink/?linkid=870924
Comment:
    79</t>
      </text>
    </comment>
    <comment ref="J40" authorId="28" shapeId="0" xr:uid="{1E4A47B8-AC76-4553-9251-603319E66AC2}">
      <text>
        <t>[Threaded comment]
Your version of Excel allows you to read this threaded comment; however, any edits to it will get removed if the file is opened in a newer version of Excel. Learn more: https://go.microsoft.com/fwlink/?linkid=870924
Comment:
    65</t>
      </text>
    </comment>
    <comment ref="J41" authorId="29" shapeId="0" xr:uid="{19790D82-300F-4798-A428-6676D0346F9E}">
      <text>
        <t>[Threaded comment]
Your version of Excel allows you to read this threaded comment; however, any edits to it will get removed if the file is opened in a newer version of Excel. Learn more: https://go.microsoft.com/fwlink/?linkid=870924
Comment:
    79</t>
      </text>
    </comment>
    <comment ref="J45" authorId="30" shapeId="0" xr:uid="{56C5923F-348A-4E48-8E1F-B424FC87D2B0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46" authorId="31" shapeId="0" xr:uid="{4C1BB2D4-1956-4CAB-9699-604319496797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47" authorId="32" shapeId="0" xr:uid="{85FCDD31-3483-416D-9FD6-5D21BC374315}">
      <text>
        <t>[Threaded comment]
Your version of Excel allows you to read this threaded comment; however, any edits to it will get removed if the file is opened in a newer version of Excel. Learn more: https://go.microsoft.com/fwlink/?linkid=870924
Comment:
    4</t>
      </text>
    </comment>
    <comment ref="J48" authorId="33" shapeId="0" xr:uid="{92EAA2AA-2D8E-4BC3-B326-26CE16A2CDD2}">
      <text>
        <t>[Threaded comment]
Your version of Excel allows you to read this threaded comment; however, any edits to it will get removed if the file is opened in a newer version of Excel. Learn more: https://go.microsoft.com/fwlink/?linkid=870924
Comment:
    26</t>
      </text>
    </comment>
    <comment ref="J49" authorId="34" shapeId="0" xr:uid="{0FE48B4F-3CAB-4ADA-94F8-53A4EDE9F136}">
      <text>
        <t>[Threaded comment]
Your version of Excel allows you to read this threaded comment; however, any edits to it will get removed if the file is opened in a newer version of Excel. Learn more: https://go.microsoft.com/fwlink/?linkid=870924
Comment:
    26</t>
      </text>
    </comment>
    <comment ref="J50" authorId="35" shapeId="0" xr:uid="{9178DF82-A81F-4534-A04B-0599B3B9A174}">
      <text>
        <t>[Threaded comment]
Your version of Excel allows you to read this threaded comment; however, any edits to it will get removed if the file is opened in a newer version of Excel. Learn more: https://go.microsoft.com/fwlink/?linkid=870924
Comment:
    26</t>
      </text>
    </comment>
    <comment ref="J73" authorId="36" shapeId="0" xr:uid="{1DB1E742-E050-4107-9E82-ADC75D9E5B67}">
      <text>
        <t>[Threaded comment]
Your version of Excel allows you to read this threaded comment; however, any edits to it will get removed if the file is opened in a newer version of Excel. Learn more: https://go.microsoft.com/fwlink/?linkid=870924
Comment:
    70</t>
      </text>
    </comment>
    <comment ref="J99" authorId="37" shapeId="0" xr:uid="{066B63C0-EE32-406F-8522-61EDB8665FBD}">
      <text>
        <t>[Threaded comment]
Your version of Excel allows you to read this threaded comment; however, any edits to it will get removed if the file is opened in a newer version of Excel. Learn more: https://go.microsoft.com/fwlink/?linkid=870924
Comment:
    10</t>
      </text>
    </comment>
    <comment ref="J100" authorId="38" shapeId="0" xr:uid="{E3013B54-876D-4A21-8881-B89B4298B3AE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101" authorId="39" shapeId="0" xr:uid="{B4790DF7-D801-49F3-9967-55EC0341C877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102" authorId="40" shapeId="0" xr:uid="{EE968648-1C41-4616-BDCF-BCC440626012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103" authorId="41" shapeId="0" xr:uid="{C96F4562-B1EE-41B5-AB64-F3CC8F2AB615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109" authorId="42" shapeId="0" xr:uid="{74375A01-926A-40E4-A0FD-77C54DA35823}">
      <text>
        <t>[Threaded comment]
Your version of Excel allows you to read this threaded comment; however, any edits to it will get removed if the file is opened in a newer version of Excel. Learn more: https://go.microsoft.com/fwlink/?linkid=870924
Comment:
    14</t>
      </text>
    </comment>
    <comment ref="J110" authorId="43" shapeId="0" xr:uid="{3475FEBE-B7D3-4BEC-88BD-B0BD1DA0CBF0}">
      <text>
        <t>[Threaded comment]
Your version of Excel allows you to read this threaded comment; however, any edits to it will get removed if the file is opened in a newer version of Excel. Learn more: https://go.microsoft.com/fwlink/?linkid=870924
Comment:
    14</t>
      </text>
    </comment>
    <comment ref="J112" authorId="44" shapeId="0" xr:uid="{DDE5D278-B4E2-46BB-BB7B-52DAB424EF20}">
      <text>
        <t>[Threaded comment]
Your version of Excel allows you to read this threaded comment; however, any edits to it will get removed if the file is opened in a newer version of Excel. Learn more: https://go.microsoft.com/fwlink/?linkid=870924
Comment:
    14</t>
      </text>
    </comment>
    <comment ref="J113" authorId="45" shapeId="0" xr:uid="{BF9B78D5-DA50-415F-8F8A-777D6E845F5A}">
      <text>
        <t>[Threaded comment]
Your version of Excel allows you to read this threaded comment; however, any edits to it will get removed if the file is opened in a newer version of Excel. Learn more: https://go.microsoft.com/fwlink/?linkid=870924
Comment:
    14</t>
      </text>
    </comment>
    <comment ref="J119" authorId="46" shapeId="0" xr:uid="{01AF3C16-BE46-4CE7-B6DC-F017E43D2318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120" authorId="47" shapeId="0" xr:uid="{3B10DF0B-FDE7-4293-B456-BBE095CFEF59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122" authorId="48" shapeId="0" xr:uid="{AF536963-B69C-4859-9BDD-6609F5AE35DD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123" authorId="49" shapeId="0" xr:uid="{C9E5318F-5196-47E5-BDDF-BDDC0307D15E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125" authorId="50" shapeId="0" xr:uid="{8232729B-7E0E-4ECF-A4FE-99C9C096A4F6}">
      <text>
        <t>[Threaded comment]
Your version of Excel allows you to read this threaded comment; however, any edits to it will get removed if the file is opened in a newer version of Excel. Learn more: https://go.microsoft.com/fwlink/?linkid=870924
Comment:
    INFRA is a top 25 acct- volume for 50 locations- has been transposed to Dashboard</t>
      </text>
    </comment>
    <comment ref="J126" authorId="51" shapeId="0" xr:uid="{D64442A6-26B1-46E1-A7DF-C5A895DAB03F}">
      <text>
        <t>[Threaded comment]
Your version of Excel allows you to read this threaded comment; however, any edits to it will get removed if the file is opened in a newer version of Excel. Learn more: https://go.microsoft.com/fwlink/?linkid=870924
Comment:
    INFRA is a top 25 acct- volume for 50 locations- has been transposed to Dashboard</t>
      </text>
    </comment>
    <comment ref="J127" authorId="52" shapeId="0" xr:uid="{107AC70D-7D58-46C0-8FB2-6D63BCDAC7DE}">
      <text>
        <t>[Threaded comment]
Your version of Excel allows you to read this threaded comment; however, any edits to it will get removed if the file is opened in a newer version of Excel. Learn more: https://go.microsoft.com/fwlink/?linkid=870924
Comment:
    INFRA is a top 25 acct- volume for 50 locations- has been transposed to Dashboard</t>
      </text>
    </comment>
    <comment ref="J128" authorId="53" shapeId="0" xr:uid="{BB332424-BCBD-4EFF-9E35-793A8C248B91}">
      <text>
        <t>[Threaded comment]
Your version of Excel allows you to read this threaded comment; however, any edits to it will get removed if the file is opened in a newer version of Excel. Learn more: https://go.microsoft.com/fwlink/?linkid=870924
Comment:
    INFRA is a top 25 acct- volume for 50 locations- has been transposed to Dashboard</t>
      </text>
    </comment>
    <comment ref="J129" authorId="54" shapeId="0" xr:uid="{4739B12E-EB6F-4387-AAA0-55D9BB3B673E}">
      <text>
        <t>[Threaded comment]
Your version of Excel allows you to read this threaded comment; however, any edits to it will get removed if the file is opened in a newer version of Excel. Learn more: https://go.microsoft.com/fwlink/?linkid=870924
Comment:
    INFRA is a top 25 acct- volume for 50 locations- has been transposed to Dashboard</t>
      </text>
    </comment>
    <comment ref="J130" authorId="55" shapeId="0" xr:uid="{499014E8-7A25-40B5-987A-46350786B73C}">
      <text>
        <t>[Threaded comment]
Your version of Excel allows you to read this threaded comment; however, any edits to it will get removed if the file is opened in a newer version of Excel. Learn more: https://go.microsoft.com/fwlink/?linkid=870924
Comment:
    145</t>
      </text>
    </comment>
    <comment ref="J141" authorId="56" shapeId="0" xr:uid="{EBC7B255-6605-42DB-A199-4EC060C417A3}">
      <text>
        <t>[Threaded comment]
Your version of Excel allows you to read this threaded comment; however, any edits to it will get removed if the file is opened in a newer version of Excel. Learn more: https://go.microsoft.com/fwlink/?linkid=870924
Comment:
    20</t>
      </text>
    </comment>
    <comment ref="J142" authorId="57" shapeId="0" xr:uid="{431A3895-C3E6-4084-AFE3-B6AFA76831EB}">
      <text>
        <t>[Threaded comment]
Your version of Excel allows you to read this threaded comment; however, any edits to it will get removed if the file is opened in a newer version of Excel. Learn more: https://go.microsoft.com/fwlink/?linkid=870924
Comment:
    20</t>
      </text>
    </comment>
    <comment ref="J149" authorId="58" shapeId="0" xr:uid="{36F11596-191F-468D-B575-A505284FECA7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0" authorId="59" shapeId="0" xr:uid="{B8B5DFE2-9621-4FCE-BF24-041B1637127E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1" authorId="60" shapeId="0" xr:uid="{5FF72C92-B783-49D6-A856-4785CCFFC6D6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2" authorId="61" shapeId="0" xr:uid="{DFDE4A72-C666-49F1-8B5A-DC0C44D779A9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3" authorId="62" shapeId="0" xr:uid="{5E241B77-58A4-4F65-B930-F77674AEA3A5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4" authorId="63" shapeId="0" xr:uid="{C815C2C7-2B53-43BA-8D23-C42A576056D3}">
      <text>
        <t>[Threaded comment]
Your version of Excel allows you to read this threaded comment; however, any edits to it will get removed if the file is opened in a newer version of Excel. Learn more: https://go.microsoft.com/fwlink/?linkid=870924
Comment:
    6</t>
      </text>
    </comment>
    <comment ref="J155" authorId="64" shapeId="0" xr:uid="{2C56379F-B263-4F12-A47F-D00AE297CBFC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156" authorId="65" shapeId="0" xr:uid="{1A60BBC3-E33B-4048-966F-5618CDA06165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157" authorId="66" shapeId="0" xr:uid="{06776979-4FFF-4332-A7AA-5FA291EA2503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158" authorId="67" shapeId="0" xr:uid="{D77773EB-1F9E-4509-BDEA-98DA5C3FC734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159" authorId="68" shapeId="0" xr:uid="{EC98EA18-D871-4550-8122-912C8E57C885}">
      <text>
        <t>[Threaded comment]
Your version of Excel allows you to read this threaded comment; however, any edits to it will get removed if the file is opened in a newer version of Excel. Learn more: https://go.microsoft.com/fwlink/?linkid=870924
Comment:
    11</t>
      </text>
    </comment>
    <comment ref="J160" authorId="69" shapeId="0" xr:uid="{FEAB8D98-7C71-42C4-B66D-0DDFF6F001F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 from 700</t>
      </text>
    </comment>
    <comment ref="J161" authorId="70" shapeId="0" xr:uid="{04295197-F879-4477-ABF1-34B1A526CF3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 from 700</t>
      </text>
    </comment>
    <comment ref="J162" authorId="71" shapeId="0" xr:uid="{3787454B-3175-464D-810A-218DEF8C69B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 from 700</t>
      </text>
    </comment>
    <comment ref="J163" authorId="72" shapeId="0" xr:uid="{5069762F-0B23-4E0C-9317-0ECE38EFB5F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 from 700</t>
      </text>
    </comment>
    <comment ref="J164" authorId="73" shapeId="0" xr:uid="{87D54F73-0468-494B-B60A-5F0EF0BDE3A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 from 1299</t>
      </text>
    </comment>
    <comment ref="J165" authorId="74" shapeId="0" xr:uid="{22AE45DD-EFB8-44F9-AFBC-2CAD6AB003AB}">
      <text>
        <t>[Threaded comment]
Your version of Excel allows you to read this threaded comment; however, any edits to it will get removed if the file is opened in a newer version of Excel. Learn more: https://go.microsoft.com/fwlink/?linkid=870924
Comment:
    137</t>
      </text>
    </comment>
    <comment ref="J166" authorId="75" shapeId="0" xr:uid="{8F6D7972-8B1B-4BCC-BED9-3DF7743960ED}">
      <text>
        <t>[Threaded comment]
Your version of Excel allows you to read this threaded comment; however, any edits to it will get removed if the file is opened in a newer version of Excel. Learn more: https://go.microsoft.com/fwlink/?linkid=870924
Comment:
    137</t>
      </text>
    </comment>
    <comment ref="J167" authorId="76" shapeId="0" xr:uid="{C853F1D0-B1F2-45A9-8A52-EABE6937222C}">
      <text>
        <t>[Threaded comment]
Your version of Excel allows you to read this threaded comment; however, any edits to it will get removed if the file is opened in a newer version of Excel. Learn more: https://go.microsoft.com/fwlink/?linkid=870924
Comment:
    137</t>
      </text>
    </comment>
    <comment ref="J168" authorId="77" shapeId="0" xr:uid="{11E6C58A-6152-4A45-BCC9-B87CB714D325}">
      <text>
        <t>[Threaded comment]
Your version of Excel allows you to read this threaded comment; however, any edits to it will get removed if the file is opened in a newer version of Excel. Learn more: https://go.microsoft.com/fwlink/?linkid=870924
Comment:
    137</t>
      </text>
    </comment>
    <comment ref="J169" authorId="78" shapeId="0" xr:uid="{E4158C87-1345-49A5-B586-9CF2C8B62714}">
      <text>
        <t>[Threaded comment]
Your version of Excel allows you to read this threaded comment; however, any edits to it will get removed if the file is opened in a newer version of Excel. Learn more: https://go.microsoft.com/fwlink/?linkid=870924
Comment:
    137</t>
      </text>
    </comment>
    <comment ref="J175" authorId="79" shapeId="0" xr:uid="{B5080B48-044F-4243-913F-0FCF498A25B3}">
      <text>
        <t>[Threaded comment]
Your version of Excel allows you to read this threaded comment; however, any edits to it will get removed if the file is opened in a newer version of Excel. Learn more: https://go.microsoft.com/fwlink/?linkid=870924
Comment:
    74</t>
      </text>
    </comment>
    <comment ref="J176" authorId="80" shapeId="0" xr:uid="{B8C6D73D-93D0-44E8-B042-0D96AD688F96}">
      <text>
        <t>[Threaded comment]
Your version of Excel allows you to read this threaded comment; however, any edits to it will get removed if the file is opened in a newer version of Excel. Learn more: https://go.microsoft.com/fwlink/?linkid=870924
Comment:
    74</t>
      </text>
    </comment>
    <comment ref="J177" authorId="81" shapeId="0" xr:uid="{F035C35A-B6B7-4FC8-B029-C95C57D20751}">
      <text>
        <t>[Threaded comment]
Your version of Excel allows you to read this threaded comment; however, any edits to it will get removed if the file is opened in a newer version of Excel. Learn more: https://go.microsoft.com/fwlink/?linkid=870924
Comment:
    74</t>
      </text>
    </comment>
    <comment ref="J178" authorId="82" shapeId="0" xr:uid="{1A5C7E83-A87D-4178-880D-D96093766A96}">
      <text>
        <t>[Threaded comment]
Your version of Excel allows you to read this threaded comment; however, any edits to it will get removed if the file is opened in a newer version of Excel. Learn more: https://go.microsoft.com/fwlink/?linkid=870924
Comment:
    74</t>
      </text>
    </comment>
    <comment ref="J179" authorId="83" shapeId="0" xr:uid="{BB2071AB-2F2E-4136-876B-EC329F72FC85}">
      <text>
        <t>[Threaded comment]
Your version of Excel allows you to read this threaded comment; however, any edits to it will get removed if the file is opened in a newer version of Excel. Learn more: https://go.microsoft.com/fwlink/?linkid=870924
Comment:
    74</t>
      </text>
    </comment>
    <comment ref="J187" authorId="84" shapeId="0" xr:uid="{300C3F0D-AB61-40CA-998F-71533622E54A}">
      <text>
        <t>[Threaded comment]
Your version of Excel allows you to read this threaded comment; however, any edits to it will get removed if the file is opened in a newer version of Excel. Learn more: https://go.microsoft.com/fwlink/?linkid=870924
Comment:
    27</t>
      </text>
    </comment>
    <comment ref="J188" authorId="85" shapeId="0" xr:uid="{13FB4124-B61E-4E13-8729-C7A62E29B4B8}">
      <text>
        <t>[Threaded comment]
Your version of Excel allows you to read this threaded comment; however, any edits to it will get removed if the file is opened in a newer version of Excel. Learn more: https://go.microsoft.com/fwlink/?linkid=870924
Comment:
    27</t>
      </text>
    </comment>
    <comment ref="J189" authorId="86" shapeId="0" xr:uid="{2DD098E5-99B1-474D-83F0-BEEFE4ED7C6D}">
      <text>
        <t>[Threaded comment]
Your version of Excel allows you to read this threaded comment; however, any edits to it will get removed if the file is opened in a newer version of Excel. Learn more: https://go.microsoft.com/fwlink/?linkid=870924
Comment:
    242</t>
      </text>
    </comment>
    <comment ref="BA189" authorId="87" shapeId="0" xr:uid="{B4A4FDE6-2A12-4E16-98AA-4B37A191B1A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190" authorId="88" shapeId="0" xr:uid="{64D1570D-A092-4980-88B0-35550A346DEF}">
      <text>
        <t>[Threaded comment]
Your version of Excel allows you to read this threaded comment; however, any edits to it will get removed if the file is opened in a newer version of Excel. Learn more: https://go.microsoft.com/fwlink/?linkid=870924
Comment:
    242</t>
      </text>
    </comment>
    <comment ref="BA190" authorId="89" shapeId="0" xr:uid="{EE443FD5-D5CC-4082-9CB1-26369093A27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191" authorId="90" shapeId="0" xr:uid="{A21312F4-D377-4FED-98AA-7D63487F896B}">
      <text>
        <t>[Threaded comment]
Your version of Excel allows you to read this threaded comment; however, any edits to it will get removed if the file is opened in a newer version of Excel. Learn more: https://go.microsoft.com/fwlink/?linkid=870924
Comment:
    242</t>
      </text>
    </comment>
    <comment ref="BA191" authorId="91" shapeId="0" xr:uid="{B3162688-9D7E-46AC-AF3F-DA65118D092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192" authorId="92" shapeId="0" xr:uid="{34611E28-05C7-4AD7-A473-D9DF6D26553F}">
      <text>
        <t>[Threaded comment]
Your version of Excel allows you to read this threaded comment; however, any edits to it will get removed if the file is opened in a newer version of Excel. Learn more: https://go.microsoft.com/fwlink/?linkid=870924
Comment:
    242</t>
      </text>
    </comment>
    <comment ref="BA192" authorId="93" shapeId="0" xr:uid="{0AFDAB1A-AC08-4AC3-9EE8-35295896B099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193" authorId="94" shapeId="0" xr:uid="{DD732267-DB02-482F-9F1E-4CD3258D81A0}">
      <text>
        <t>[Threaded comment]
Your version of Excel allows you to read this threaded comment; however, any edits to it will get removed if the file is opened in a newer version of Excel. Learn more: https://go.microsoft.com/fwlink/?linkid=870924
Comment:
    242</t>
      </text>
    </comment>
    <comment ref="BA193" authorId="95" shapeId="0" xr:uid="{770F74C2-9CDF-4602-9444-80BD981498E5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194" authorId="96" shapeId="0" xr:uid="{3F538DE0-5A55-4662-9885-D9AB6B85237B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195" authorId="97" shapeId="0" xr:uid="{CBAE9583-21A5-49C9-992F-2478E1BF88E5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196" authorId="98" shapeId="0" xr:uid="{5A4BDBBE-523D-4AE0-89D1-CC93E3FC3715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197" authorId="99" shapeId="0" xr:uid="{3672A745-AFF4-46F8-A0B6-E91E3E745D0B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198" authorId="100" shapeId="0" xr:uid="{5805B6BC-32FC-4D31-BDC2-0D2588E6FA35}">
      <text>
        <t>[Threaded comment]
Your version of Excel allows you to read this threaded comment; however, any edits to it will get removed if the file is opened in a newer version of Excel. Learn more: https://go.microsoft.com/fwlink/?linkid=870924
Comment:
    7</t>
      </text>
    </comment>
    <comment ref="J211" authorId="101" shapeId="0" xr:uid="{63EF0840-B3DA-4CE4-A161-B6AFBC9A5287}">
      <text>
        <t>[Threaded comment]
Your version of Excel allows you to read this threaded comment; however, any edits to it will get removed if the file is opened in a newer version of Excel. Learn more: https://go.microsoft.com/fwlink/?linkid=870924
Comment:
    21</t>
      </text>
    </comment>
    <comment ref="J213" authorId="102" shapeId="0" xr:uid="{B8DF1E35-816A-432D-8AAB-ED378928EAF4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14" authorId="103" shapeId="0" xr:uid="{76453BDD-B660-4FF4-BE8D-AE31EC8BF2B8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16" authorId="104" shapeId="0" xr:uid="{21952034-D0E6-4150-8253-EA7CAAE9A1BD}">
      <text>
        <t>[Threaded comment]
Your version of Excel allows you to read this threaded comment; however, any edits to it will get removed if the file is opened in a newer version of Excel. Learn more: https://go.microsoft.com/fwlink/?linkid=870924
Comment:
    8</t>
      </text>
    </comment>
    <comment ref="J224" authorId="105" shapeId="0" xr:uid="{96B37BCA-AF03-4B21-A9F3-B9D885ED418B}">
      <text>
        <t>[Threaded comment]
Your version of Excel allows you to read this threaded comment; however, any edits to it will get removed if the file is opened in a newer version of Excel. Learn more: https://go.microsoft.com/fwlink/?linkid=870924
Comment:
    27</t>
      </text>
    </comment>
    <comment ref="J225" authorId="106" shapeId="0" xr:uid="{5CFF7D61-7616-4998-9828-5083FB661392}">
      <text>
        <t>[Threaded comment]
Your version of Excel allows you to read this threaded comment; however, any edits to it will get removed if the file is opened in a newer version of Excel. Learn more: https://go.microsoft.com/fwlink/?linkid=870924
Comment:
    27</t>
      </text>
    </comment>
    <comment ref="J226" authorId="107" shapeId="0" xr:uid="{00F71C90-9D53-4B86-B9AB-70B007F85249}">
      <text>
        <t>[Threaded comment]
Your version of Excel allows you to read this threaded comment; however, any edits to it will get removed if the file is opened in a newer version of Excel. Learn more: https://go.microsoft.com/fwlink/?linkid=870924
Comment:
    27</t>
      </text>
    </comment>
    <comment ref="J250" authorId="108" shapeId="0" xr:uid="{D7D99B50-FC54-45C9-8473-06CA5FD8A87A}">
      <text>
        <t>[Threaded comment]
Your version of Excel allows you to read this threaded comment; however, any edits to it will get removed if the file is opened in a newer version of Excel. Learn more: https://go.microsoft.com/fwlink/?linkid=870924
Comment:
    1</t>
      </text>
    </comment>
    <comment ref="J253" authorId="109" shapeId="0" xr:uid="{A71D580D-5C93-4104-9192-E744AB422620}">
      <text>
        <t>[Threaded comment]
Your version of Excel allows you to read this threaded comment; however, any edits to it will get removed if the file is opened in a newer version of Excel. Learn more: https://go.microsoft.com/fwlink/?linkid=870924
Comment:
    25</t>
      </text>
    </comment>
    <comment ref="J254" authorId="110" shapeId="0" xr:uid="{9AE72CF9-3CFA-4A24-B024-BA507306591C}">
      <text>
        <t>[Threaded comment]
Your version of Excel allows you to read this threaded comment; however, any edits to it will get removed if the file is opened in a newer version of Excel. Learn more: https://go.microsoft.com/fwlink/?linkid=870924
Comment:
    25</t>
      </text>
    </comment>
    <comment ref="J256" authorId="111" shapeId="0" xr:uid="{7AA6A9D6-65F9-49BB-B28C-F1FF70119AB6}">
      <text>
        <t>[Threaded comment]
Your version of Excel allows you to read this threaded comment; however, any edits to it will get removed if the file is opened in a newer version of Excel. Learn more: https://go.microsoft.com/fwlink/?linkid=870924
Comment:
    700</t>
      </text>
    </comment>
    <comment ref="J257" authorId="112" shapeId="0" xr:uid="{C2F3075A-A2CF-4C70-B078-E0B3648FA324}">
      <text>
        <t>[Threaded comment]
Your version of Excel allows you to read this threaded comment; however, any edits to it will get removed if the file is opened in a newer version of Excel. Learn more: https://go.microsoft.com/fwlink/?linkid=870924
Comment:
    700</t>
      </text>
    </comment>
    <comment ref="J258" authorId="113" shapeId="0" xr:uid="{B7483E05-17A0-44AA-A907-110C3CA4EE4A}">
      <text>
        <t>[Threaded comment]
Your version of Excel allows you to read this threaded comment; however, any edits to it will get removed if the file is opened in a newer version of Excel. Learn more: https://go.microsoft.com/fwlink/?linkid=870924
Comment:
    700</t>
      </text>
    </comment>
    <comment ref="J259" authorId="114" shapeId="0" xr:uid="{F23C5FAC-1A52-4FB4-9A5D-B5451A0E3B43}">
      <text>
        <t>[Threaded comment]
Your version of Excel allows you to read this threaded comment; however, any edits to it will get removed if the file is opened in a newer version of Excel. Learn more: https://go.microsoft.com/fwlink/?linkid=870924
Comment:
    1200</t>
      </text>
    </comment>
    <comment ref="J270" authorId="115" shapeId="0" xr:uid="{C0DB57B1-25C8-4C9A-B865-1F3D46AE29E4}">
      <text>
        <t>[Threaded comment]
Your version of Excel allows you to read this threaded comment; however, any edits to it will get removed if the file is opened in a newer version of Excel. Learn more: https://go.microsoft.com/fwlink/?linkid=870924
Comment:
    22</t>
      </text>
    </comment>
    <comment ref="J272" authorId="116" shapeId="0" xr:uid="{2033327E-53F8-4C09-BF43-7B91F251EEA0}">
      <text>
        <t>[Threaded comment]
Your version of Excel allows you to read this threaded comment; however, any edits to it will get removed if the file is opened in a newer version of Excel. Learn more: https://go.microsoft.com/fwlink/?linkid=870924
Comment:
    22</t>
      </text>
    </comment>
    <comment ref="J274" authorId="117" shapeId="0" xr:uid="{07038DA1-3E2B-43DF-87BC-96E345DB78F9}">
      <text>
        <t>[Threaded comment]
Your version of Excel allows you to read this threaded comment; however, any edits to it will get removed if the file is opened in a newer version of Excel. Learn more: https://go.microsoft.com/fwlink/?linkid=870924
Comment:
    22</t>
      </text>
    </comment>
    <comment ref="J280" authorId="118" shapeId="0" xr:uid="{78F61804-B36B-4C4A-858A-3372F3D3A49A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281" authorId="119" shapeId="0" xr:uid="{982281C2-72FA-4DAC-8B4A-12E354045C40}">
      <text>
        <t>[Threaded comment]
Your version of Excel allows you to read this threaded comment; however, any edits to it will get removed if the file is opened in a newer version of Excel. Learn more: https://go.microsoft.com/fwlink/?linkid=870924
Comment:
    110
Reply:
    Shaws is AMYS with Albertsons now</t>
      </text>
    </comment>
    <comment ref="BA281" authorId="120" shapeId="0" xr:uid="{E7542442-0B68-4893-A1F4-062426FACB0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282" authorId="121" shapeId="0" xr:uid="{66ED218F-9DA2-432F-BCA0-BD158EDD30DD}">
      <text>
        <t>[Threaded comment]
Your version of Excel allows you to read this threaded comment; however, any edits to it will get removed if the file is opened in a newer version of Excel. Learn more: https://go.microsoft.com/fwlink/?linkid=870924
Comment:
    120</t>
      </text>
    </comment>
    <comment ref="BA282" authorId="122" shapeId="0" xr:uid="{54E5290E-E9C0-4A83-BF92-DB3997D5813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283" authorId="123" shapeId="0" xr:uid="{9CDD000E-FBCF-4853-9C98-8087DE8EA073}">
      <text>
        <t>[Threaded comment]
Your version of Excel allows you to read this threaded comment; however, any edits to it will get removed if the file is opened in a newer version of Excel. Learn more: https://go.microsoft.com/fwlink/?linkid=870924
Comment:
    124</t>
      </text>
    </comment>
    <comment ref="BA283" authorId="124" shapeId="0" xr:uid="{7C97A9BB-E385-4B8B-A482-F4D5207AF3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284" authorId="125" shapeId="0" xr:uid="{E64293A2-9D0B-42CB-B934-7AB6626E2AFD}">
      <text>
        <t>[Threaded comment]
Your version of Excel allows you to read this threaded comment; however, any edits to it will get removed if the file is opened in a newer version of Excel. Learn more: https://go.microsoft.com/fwlink/?linkid=870924
Comment:
    118</t>
      </text>
    </comment>
    <comment ref="BA284" authorId="126" shapeId="0" xr:uid="{35557C64-B744-47F2-8C28-BBCB563AF35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285" authorId="127" shapeId="0" xr:uid="{29060ADE-6222-459E-B25B-043D80F088AC}">
      <text>
        <t>[Threaded comment]
Your version of Excel allows you to read this threaded comment; however, any edits to it will get removed if the file is opened in a newer version of Excel. Learn more: https://go.microsoft.com/fwlink/?linkid=870924
Comment:
    123</t>
      </text>
    </comment>
    <comment ref="BA285" authorId="128" shapeId="0" xr:uid="{D754451E-152D-41DD-AA58-8E495FB86CB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>
      </text>
    </comment>
    <comment ref="J295" authorId="129" shapeId="0" xr:uid="{0CBD131D-BE93-48EF-97FC-3E1AF9FA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38</t>
      </text>
    </comment>
    <comment ref="J296" authorId="130" shapeId="0" xr:uid="{FDB94CBF-0FAA-47EB-8878-A082735CAB1B}">
      <text>
        <t>[Threaded comment]
Your version of Excel allows you to read this threaded comment; however, any edits to it will get removed if the file is opened in a newer version of Excel. Learn more: https://go.microsoft.com/fwlink/?linkid=870924
Comment:
    38</t>
      </text>
    </comment>
    <comment ref="J297" authorId="131" shapeId="0" xr:uid="{A8C72164-1D00-4FD5-9D45-41A67B81FA3C}">
      <text>
        <t>[Threaded comment]
Your version of Excel allows you to read this threaded comment; however, any edits to it will get removed if the file is opened in a newer version of Excel. Learn more: https://go.microsoft.com/fwlink/?linkid=870924
Comment:
    38</t>
      </text>
    </comment>
    <comment ref="J298" authorId="132" shapeId="0" xr:uid="{BA50300D-4B5A-4B0D-892A-B0994FACA8B5}">
      <text>
        <t>[Threaded comment]
Your version of Excel allows you to read this threaded comment; however, any edits to it will get removed if the file is opened in a newer version of Excel. Learn more: https://go.microsoft.com/fwlink/?linkid=870924
Comment:
    38</t>
      </text>
    </comment>
    <comment ref="J299" authorId="133" shapeId="0" xr:uid="{B93FD444-C519-4A6A-AFB6-5C063C3AB271}">
      <text>
        <t>[Threaded comment]
Your version of Excel allows you to read this threaded comment; however, any edits to it will get removed if the file is opened in a newer version of Excel. Learn more: https://go.microsoft.com/fwlink/?linkid=870924
Comment:
    38</t>
      </text>
    </comment>
    <comment ref="J302" authorId="134" shapeId="0" xr:uid="{DA6C223F-A87C-4C56-9BDE-6AECE3A4200E}">
      <text>
        <t>[Threaded comment]
Your version of Excel allows you to read this threaded comment; however, any edits to it will get removed if the file is opened in a newer version of Excel. Learn more: https://go.microsoft.com/fwlink/?linkid=870924
Comment:
    150</t>
      </text>
    </comment>
    <comment ref="J303" authorId="135" shapeId="0" xr:uid="{BD8476D6-01DD-4063-B0E1-80426950A8FA}">
      <text>
        <t>[Threaded comment]
Your version of Excel allows you to read this threaded comment; however, any edits to it will get removed if the file is opened in a newer version of Excel. Learn more: https://go.microsoft.com/fwlink/?linkid=870924
Comment:
    50</t>
      </text>
    </comment>
    <comment ref="J304" authorId="136" shapeId="0" xr:uid="{5DF2C62F-702D-4EAB-A6E7-16E0FEBDBAFA}">
      <text>
        <t>[Threaded comment]
Your version of Excel allows you to read this threaded comment; however, any edits to it will get removed if the file is opened in a newer version of Excel. Learn more: https://go.microsoft.com/fwlink/?linkid=870924
Comment:
    150</t>
      </text>
    </comment>
    <comment ref="L322" authorId="137" shapeId="0" xr:uid="{DDE8ADE9-03C0-47F9-94E9-160EBA90B538}">
      <text>
        <t>[Threaded comment]
Your version of Excel allows you to read this threaded comment; however, any edits to it will get removed if the file is opened in a newer version of Excel. Learn more: https://go.microsoft.com/fwlink/?linkid=870924
Comment:
    Tops Markets will be bringing in a new Bionature sku to their Nat Sauce POG. Attached is the sku along with the store count. Shipping will start as of April 7th</t>
      </text>
    </comment>
    <comment ref="J328" authorId="138" shapeId="0" xr:uid="{5D091702-5ED1-422C-9394-D639E7EAC649}">
      <text>
        <t>[Threaded comment]
Your version of Excel allows you to read this threaded comment; however, any edits to it will get removed if the file is opened in a newer version of Excel. Learn more: https://go.microsoft.com/fwlink/?linkid=870924
Comment:
    100</t>
      </text>
    </comment>
    <comment ref="J329" authorId="139" shapeId="0" xr:uid="{114849C1-0B3C-4C09-A0AE-ECB8EE2DD302}">
      <text>
        <t>[Threaded comment]
Your version of Excel allows you to read this threaded comment; however, any edits to it will get removed if the file is opened in a newer version of Excel. Learn more: https://go.microsoft.com/fwlink/?linkid=870924
Comment:
    100</t>
      </text>
    </comment>
    <comment ref="J330" authorId="140" shapeId="0" xr:uid="{DE44859D-FE39-441F-8CBB-8B76EB747B1F}">
      <text>
        <t>[Threaded comment]
Your version of Excel allows you to read this threaded comment; however, any edits to it will get removed if the file is opened in a newer version of Excel. Learn more: https://go.microsoft.com/fwlink/?linkid=870924
Comment:
    100</t>
      </text>
    </comment>
    <comment ref="J331" authorId="141" shapeId="0" xr:uid="{9BDBF1A8-03C3-445C-93B5-74AAFA623B55}">
      <text>
        <t>[Threaded comment]
Your version of Excel allows you to read this threaded comment; however, any edits to it will get removed if the file is opened in a newer version of Excel. Learn more: https://go.microsoft.com/fwlink/?linkid=870924
Comment:
    100</t>
      </text>
    </comment>
    <comment ref="J332" authorId="142" shapeId="0" xr:uid="{6BBE4B3F-2CDF-464A-B7A3-5821804A67E5}">
      <text>
        <t>[Threaded comment]
Your version of Excel allows you to read this threaded comment; however, any edits to it will get removed if the file is opened in a newer version of Excel. Learn more: https://go.microsoft.com/fwlink/?linkid=870924
Comment:
    100</t>
      </text>
    </comment>
    <comment ref="S338" authorId="143" shapeId="0" xr:uid="{B3138126-B7B4-41B9-BDCA-915705D61D14}">
      <text>
        <t>[Threaded comment]
Your version of Excel allows you to read this threaded comment; however, any edits to it will get removed if the file is opened in a newer version of Excel. Learn more: https://go.microsoft.com/fwlink/?linkid=870924
Comment:
    3 based on 2/8 forecast from buyer</t>
      </text>
    </comment>
    <comment ref="S339" authorId="144" shapeId="0" xr:uid="{2D9FB224-A532-459F-8F0F-CD8006D54FC7}">
      <text>
        <t>[Threaded comment]
Your version of Excel allows you to read this threaded comment; however, any edits to it will get removed if the file is opened in a newer version of Excel. Learn more: https://go.microsoft.com/fwlink/?linkid=870924
Comment:
    1.5 based on 2/8 forecast from buyer</t>
      </text>
    </comment>
    <comment ref="J341" authorId="145" shapeId="0" xr:uid="{2CCB2449-586B-427E-85CB-0F4D37EE5BF1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343" authorId="146" shapeId="0" xr:uid="{26A73BCD-B848-49B3-A9DF-DB49C515F6D3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  <comment ref="J345" authorId="147" shapeId="0" xr:uid="{53201F1B-1AE8-4E14-A401-7BB29AA13936}">
      <text>
        <t>[Threaded comment]
Your version of Excel allows you to read this threaded comment; however, any edits to it will get removed if the file is opened in a newer version of Excel. Learn more: https://go.microsoft.com/fwlink/?linkid=870924
Comment:
    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tc={DED49430-5AE0-40CD-AEC6-8CA6EDF0E660}</author>
    <author>tc={87220777-0405-4BDD-AFCF-959722F748A6}</author>
    <author>tc={542634A4-2414-4301-8D36-0EFDA3D27701}</author>
    <author>tc={4F986442-C2B0-42D6-AF42-9A3B2F5D0386}</author>
    <author>tc={6DC86BE4-7FA5-4848-8B2B-6B23669584C5}</author>
    <author>tc={5EEB4453-6381-4FCE-8154-31F23640D7EE}</author>
    <author>tc={C8B229B6-9DA3-44EE-A005-53B23F38D086}</author>
    <author>tc={E3985BF6-DCF3-46D1-98D3-D639B1C7FA26}</author>
    <author>tc={BF2E6E80-7D7B-4F67-AFB8-B398CBE07770}</author>
    <author>tc={EDAFD6AE-17E8-49BB-B1B9-DBB46E2B7C55}</author>
    <author>tc={C7100261-B092-4C32-A92D-B9E72699DBE3}</author>
    <author>tc={AB5ECC2F-0C17-4E7F-A423-B3890B121D03}</author>
    <author>tc={6698E375-854E-4D35-A569-361A42A37D4C}</author>
    <author>tc={07D6EE4C-EF69-43E3-8142-CAA1E1DB160D}</author>
    <author>tc={84364AB7-2C21-43B1-B33C-C3FC672A7B56}</author>
    <author>tc={69807D13-BCAB-4FA0-B3DB-EE0D22F4D640}</author>
    <author>tc={DD0750B7-8409-4B23-941B-8A39180F9D36}</author>
  </authors>
  <commentList>
    <comment ref="AB2" authorId="0" shapeId="0" xr:uid="{DED49430-5AE0-40CD-AEC6-8CA6EDF0E660}">
      <text>
        <t>[Threaded comment]
Your version of Excel allows you to read this threaded comment; however, any edits to it will get removed if the file is opened in a newer version of Excel. Learn more: https://go.microsoft.com/fwlink/?linkid=870924
Comment:
    52 weeks ending 9/28</t>
      </text>
    </comment>
    <comment ref="AE2" authorId="1" shapeId="0" xr:uid="{87220777-0405-4BDD-AFCF-959722F748A6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Sept 22 updated yellow</t>
      </text>
    </comment>
    <comment ref="AG2" authorId="2" shapeId="0" xr:uid="{542634A4-2414-4301-8D36-0EFDA3D27701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Sept 2021  
Beans &amp; Flour 9/5/21</t>
      </text>
    </comment>
    <comment ref="AI2" authorId="3" shapeId="0" xr:uid="{4F986442-C2B0-42D6-AF42-9A3B2F5D0386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Sept 22 updated yellow</t>
      </text>
    </comment>
    <comment ref="AK2" authorId="4" shapeId="0" xr:uid="{6DC86BE4-7FA5-4848-8B2B-6B23669584C5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Sept 2021</t>
      </text>
    </comment>
    <comment ref="AB68" authorId="5" shapeId="0" xr:uid="{5EEB4453-6381-4FCE-8154-31F23640D7EE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2.4</t>
      </text>
    </comment>
    <comment ref="AB77" authorId="6" shapeId="0" xr:uid="{C8B229B6-9DA3-44EE-A005-53B23F38D086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52 weeks</t>
      </text>
    </comment>
    <comment ref="AB99" authorId="7" shapeId="0" xr:uid="{E3985BF6-DCF3-46D1-98D3-D639B1C7F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1</t>
      </text>
    </comment>
    <comment ref="AB100" authorId="8" shapeId="0" xr:uid="{BF2E6E80-7D7B-4F67-AFB8-B398CBE07770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1</t>
      </text>
    </comment>
    <comment ref="AB101" authorId="9" shapeId="0" xr:uid="{EDAFD6AE-17E8-49BB-B1B9-DBB46E2B7C55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1.4</t>
      </text>
    </comment>
    <comment ref="AB102" authorId="10" shapeId="0" xr:uid="{C7100261-B092-4C32-A92D-B9E72699DBE3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1</t>
      </text>
    </comment>
    <comment ref="AB103" authorId="11" shapeId="0" xr:uid="{AB5ECC2F-0C17-4E7F-A423-B3890B121D03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estimate- based on WF chickpeas</t>
      </text>
    </comment>
    <comment ref="AB104" authorId="12" shapeId="0" xr:uid="{6698E375-854E-4D35-A569-361A42A37D4C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1.3</t>
      </text>
    </comment>
    <comment ref="AB105" authorId="13" shapeId="0" xr:uid="{07D6EE4C-EF69-43E3-8142-CAA1E1DB160D}">
      <text>
        <t>[Threaded comment]
Your version of Excel allows you to read this threaded comment; however, any edits to it will get removed if the file is opened in a newer version of Excel. Learn more: https://go.microsoft.com/fwlink/?linkid=870924
Comment:
    SPINS = 2.4</t>
      </text>
    </comment>
    <comment ref="AB106" authorId="14" shapeId="0" xr:uid="{84364AB7-2C21-43B1-B33C-C3FC672A7B56}">
      <text>
        <t>[Threaded comment]
Your version of Excel allows you to read this threaded comment; however, any edits to it will get removed if the file is opened in a newer version of Excel. Learn more: https://go.microsoft.com/fwlink/?linkid=870924
Comment:
    guess -No visibility in SPINS</t>
      </text>
    </comment>
    <comment ref="S247" authorId="15" shapeId="0" xr:uid="{69807D13-BCAB-4FA0-B3DB-EE0D22F4D640}">
      <text>
        <t>[Threaded comment]
Your version of Excel allows you to read this threaded comment; however, any edits to it will get removed if the file is opened in a newer version of Excel. Learn more: https://go.microsoft.com/fwlink/?linkid=870924
Comment:
    Walmart reporting- cases sold in stores</t>
      </text>
    </comment>
    <comment ref="S1661" authorId="16" shapeId="0" xr:uid="{DD0750B7-8409-4B23-941B-8A39180F9D36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entered manually to reflect infrequent high volume buys</t>
      </text>
    </comment>
  </commentList>
</comments>
</file>

<file path=xl/sharedStrings.xml><?xml version="1.0" encoding="utf-8"?>
<sst xmlns="http://schemas.openxmlformats.org/spreadsheetml/2006/main" count="3950" uniqueCount="725">
  <si>
    <t>sales 52 wks</t>
  </si>
  <si>
    <t>cs pk</t>
  </si>
  <si>
    <t>distrib unit cost</t>
  </si>
  <si>
    <t>A</t>
  </si>
  <si>
    <t>B</t>
  </si>
  <si>
    <t>C</t>
  </si>
  <si>
    <t>Total Cases</t>
  </si>
  <si>
    <t>Total Sales</t>
  </si>
  <si>
    <t>0079921092001  TOMATO PASTE OG. 7 oz</t>
  </si>
  <si>
    <t>0081542101120 PASTA BROWN RICE SPAGHETTI OG. 12 oz</t>
  </si>
  <si>
    <t>0081542101122 PASTA BROWN RICE PENNE RIGATE OG. 12 oz</t>
  </si>
  <si>
    <t xml:space="preserve">0081542101128 PASTA FARFALLE BROWN RICE OG. 12 oz </t>
  </si>
  <si>
    <t>0081542101127 PASTA ELBOWS BROWN RICE OG. 12 oz</t>
  </si>
  <si>
    <t>0079921064547 PASTA FETTUCCINE WHOLE WHEAT OG</t>
  </si>
  <si>
    <t>0079921096801 TOMATOES STRAINED OG. 24 oz</t>
  </si>
  <si>
    <t>0081542101123 PASTA BROWN RICE FUSILLI OG. 12 oz</t>
  </si>
  <si>
    <t>0081542101130 PASTA EGG TAGLIATELLE OG. 9 oz</t>
  </si>
  <si>
    <t>0081542101303 TOMATOES DICED OG</t>
  </si>
  <si>
    <t>0081542101302 TOMATOES CRUSHED OG. 18.3 oz</t>
  </si>
  <si>
    <t>0081542101125 PASTA BROWN RICE LASAGNA OG. 9 oz</t>
  </si>
  <si>
    <t>0081542101100 FLOUR ALL PURPOSE EINKORN OG</t>
  </si>
  <si>
    <t>0081542101420 FLOUR EINKORN WHOLE WHEAT OG</t>
  </si>
  <si>
    <t>0079921098001 TOMATOES WHOLE PEELED OG. 28.2 oz</t>
  </si>
  <si>
    <t>0079921098002 TOMATOES DICED OG. 28.2 oz</t>
  </si>
  <si>
    <t>0079921098003 TOMATOES CRUSHED OG. 28.2 oz</t>
  </si>
  <si>
    <t xml:space="preserve">cs pk </t>
  </si>
  <si>
    <t>unit price</t>
  </si>
  <si>
    <t>case price</t>
  </si>
  <si>
    <t>12 oz.</t>
  </si>
  <si>
    <t>0081542101121 PASTA BROWN RICE CAPELLINI OG 12 oz</t>
  </si>
  <si>
    <t>0079921043401 PASTA SPAGHETTI GF OG. 12 oz</t>
  </si>
  <si>
    <t>0079921043404 PASTA ELBOWS GF OG. 12 oz</t>
  </si>
  <si>
    <t>0079921043403 PASTA PENNE RIGATE GF OG. 12 oz</t>
  </si>
  <si>
    <t>0079921082502 PASTA PAPPARDELLE EGG OG. 8.8 oz</t>
  </si>
  <si>
    <t>0081542101312 CHICKPEAS IN GLASS OG</t>
  </si>
  <si>
    <t>0079921043405 PASTA LINGUINE GF OG. 12 oz</t>
  </si>
  <si>
    <t>0081542101124 PASTA BROWN RICE CASERECCE OG</t>
  </si>
  <si>
    <t>0079921055551 PASTA SPAGHETTI OG. 16 oz</t>
  </si>
  <si>
    <t>0079921064549 PASTA GOBBETTI WHOLE WHEAT OG. 16 oz</t>
  </si>
  <si>
    <t>0081542101104 PASTA FUSILLI EINKORN OG</t>
  </si>
  <si>
    <t>0079921082501 PASTA TAGLIATELLE EGG OG. 8.8 oz</t>
  </si>
  <si>
    <t>0081542101211 COOKIE EINKORN CHECKERBOARD OG</t>
  </si>
  <si>
    <t>0079921055555 PASTA CHIOCCIOLE OG</t>
  </si>
  <si>
    <t>0079921055554 PASTA FUSILLI OG. 16 oz</t>
  </si>
  <si>
    <t>0079921055553 PASTA PENNE RIGATE OG. 16 oz</t>
  </si>
  <si>
    <t>0081542101103 PASTA PENNE RIGATE EINKORN OG</t>
  </si>
  <si>
    <t>0079921066664 PASTA FUSILLI WW OG</t>
  </si>
  <si>
    <t>0079921054546 PASTA CAPELLINI OG. 16 oz</t>
  </si>
  <si>
    <t>0079921064546 PASTA SPAGHETTINI WHOLE WHEAT OG. 16 oz</t>
  </si>
  <si>
    <t>0079921022221 FRUIT SPREAD APRICOT OG 9 oz</t>
  </si>
  <si>
    <t>0079921022231 FRUIT SPREAD SOUR CHERRY OG 9 oz</t>
  </si>
  <si>
    <t>0081542101301 'TOMATOES WHOLE PEELED OG. 18.3 oz</t>
  </si>
  <si>
    <t>0079921011111 OIL OLIVE EXTRA VIRGIN OG 17z</t>
  </si>
  <si>
    <t>0079921011500 VINEGAR BALSAMIC OG</t>
  </si>
  <si>
    <t>0079921054547 PASTA LINGUINE OG. 16 oz</t>
  </si>
  <si>
    <t>0079921022227 FRUIT SPREAD BERRIES OG. 9 oz</t>
  </si>
  <si>
    <t>0081542101310 BEANS CANNELLINI IN GLASS OG</t>
  </si>
  <si>
    <t>0079921022223 FRUIT SPREAD STRAWBERRY OG. 9 oz</t>
  </si>
  <si>
    <t>0079921066662 PASTA RIGATONI WHOLE WHEAT OG</t>
  </si>
  <si>
    <t>0079921064548 PASTA ELBOWS WHOLE WHEAT OG</t>
  </si>
  <si>
    <t>0081542101126 PASTA MANICOTTI BROWN RICE OG</t>
  </si>
  <si>
    <t>0079921011250 VINEGAR BALSAMIC OG. 8.5 oz</t>
  </si>
  <si>
    <t>0079921054548 PASTA ROMBI OG. 16 oz</t>
  </si>
  <si>
    <t>0079921054540 PASTA LASAGNA OG</t>
  </si>
  <si>
    <t>0079921066661 PASTA SPAGHETTI WW OG</t>
  </si>
  <si>
    <t>0079921063401 PASTA LASAGNE WHOLE WHEAT OG. 12 oz</t>
  </si>
  <si>
    <t>0079921066665 PASTA PENNE RIGATE WW OG</t>
  </si>
  <si>
    <t>0081542101401 EINKORN WHEAT BERRIES OG</t>
  </si>
  <si>
    <t>0079921055552 PASTA RIGATONI OG</t>
  </si>
  <si>
    <t>0079921037502 NECTAR PEACH OG. 25.4 oz</t>
  </si>
  <si>
    <t>0079921037501 NECTAR APRICOT OG. 25.4 oz</t>
  </si>
  <si>
    <t>0079921022228 FRUIT SPREAD BILBERRY OG. 9 oz</t>
  </si>
  <si>
    <t>0079921037503 NECTAR PEAR OG. 25.4</t>
  </si>
  <si>
    <t>0079921022222 FRUIT SPREAD PEACH OG. 9 oz</t>
  </si>
  <si>
    <t>0081542101213 COOKIE EINKORN CRISPY COCOA OG. 8.8 oz</t>
  </si>
  <si>
    <t>0079921022229 FRUIT SPREAD SICILIAN ORANGE OG. 9 oz</t>
  </si>
  <si>
    <t>0081542101313 BEANS BORLOTTI OG</t>
  </si>
  <si>
    <t>0081542101471 FLOUR PASTRY</t>
  </si>
  <si>
    <t>0081542101203 COOKIE FIG FRUIT FILLED OG 6CT</t>
  </si>
  <si>
    <t>0081542101470 FLOUR BREAD</t>
  </si>
  <si>
    <t>0079921022230 FRUIT SPREAD RASPBERRY OG</t>
  </si>
  <si>
    <t>0079921037506 NECTAR BILBERRY OG. 25.4 oz</t>
  </si>
  <si>
    <t>0081542101475 FLOUR BREAD WHOLE GRAIN</t>
  </si>
  <si>
    <t>0081542101476 FLOUR PASTRY WHOLE GRAIN</t>
  </si>
  <si>
    <t>0081542101201 COOKIE CHOCOLATE CREAM FILLED OG 6CT</t>
  </si>
  <si>
    <t>0079921013000 OIL OLIVE EXTRA VIRGIN OG</t>
  </si>
  <si>
    <t>0081542101212 COOKIE GINGER SPICE EINKORN OG</t>
  </si>
  <si>
    <t>0081542101251 CRACKERS EINKORN ROSEMARY SOURDOUGH OG</t>
  </si>
  <si>
    <t>proj. placement date</t>
  </si>
  <si>
    <t>current POD</t>
  </si>
  <si>
    <t>proj. incremental POD</t>
  </si>
  <si>
    <t>Cases  /  Month</t>
  </si>
  <si>
    <t>Sales  /  Month</t>
  </si>
  <si>
    <t>P - presented, pending decision</t>
  </si>
  <si>
    <t>D - presented, declined</t>
  </si>
  <si>
    <t>status</t>
  </si>
  <si>
    <t>P</t>
  </si>
  <si>
    <t>D</t>
  </si>
  <si>
    <t>AP</t>
  </si>
  <si>
    <t>PA</t>
  </si>
  <si>
    <t>PA-presented, accepted</t>
  </si>
  <si>
    <t>0081542101250 CRACKERS SEA SALT SOURDOUGH OG</t>
  </si>
  <si>
    <t>Kowalskis</t>
  </si>
  <si>
    <t>Publix</t>
  </si>
  <si>
    <t>The Fresh Market</t>
  </si>
  <si>
    <t>Grand Total</t>
  </si>
  <si>
    <t>Sum of Cases  /  Month</t>
  </si>
  <si>
    <t>ITEM</t>
  </si>
  <si>
    <t>PLACEHOLDER</t>
  </si>
  <si>
    <t>TBD</t>
  </si>
  <si>
    <t>81542101341  Kidney Beans</t>
  </si>
  <si>
    <t>815421012521 Tomato Basil Cracker</t>
  </si>
  <si>
    <t>79921066663-1  ww Chiocciole</t>
  </si>
  <si>
    <t>81542101204  Cookie Sour cherry GF</t>
  </si>
  <si>
    <t>799210-22232-5 wild Blackberry</t>
  </si>
  <si>
    <t>799210-37509-0  sour cherry</t>
  </si>
  <si>
    <t xml:space="preserve">799210-37511-3 wild berry </t>
  </si>
  <si>
    <t>0079921017501 OIL OLIVE EXTRA VIRGIN OG 25 oz</t>
  </si>
  <si>
    <t>0081542101110 PASTA EINKORN SPAGHETTI OG  wg</t>
  </si>
  <si>
    <t>0081542101112 PASTA EINKORN PENNE RIGATE OG. 12 oz  wg</t>
  </si>
  <si>
    <t>0081542101114 PASTA EINKORN RIGATONI OG. 12 oz  wg</t>
  </si>
  <si>
    <t>0081542101111 PASTA EINKORN LINGUINI OG. 12 oz  wg</t>
  </si>
  <si>
    <t>0081542101113 PASTA EINKORN FUSILLI OG  wg</t>
  </si>
  <si>
    <t>0079921043403 GF PASTA PENNE RIGATE GF OG. 12 oz</t>
  </si>
  <si>
    <t>0079921043406 PASTA RIGATONI GF OG. 12 oz</t>
  </si>
  <si>
    <t>0079921043402 PASTA FUSILLI GF OG. 12 oz</t>
  </si>
  <si>
    <t>Big Y</t>
  </si>
  <si>
    <t>Southern Grocers - Winn Dixie BiLo</t>
  </si>
  <si>
    <t>Ingles</t>
  </si>
  <si>
    <t>presentation date</t>
  </si>
  <si>
    <t>Fresh Thyme</t>
  </si>
  <si>
    <t>Buschs</t>
  </si>
  <si>
    <t>Tops</t>
  </si>
  <si>
    <t>DECLINED</t>
  </si>
  <si>
    <t>avg units/week/store</t>
  </si>
  <si>
    <r>
      <rPr>
        <b/>
        <sz val="10"/>
        <color theme="1"/>
        <rFont val="Calibri"/>
        <family val="2"/>
        <scheme val="minor"/>
      </rPr>
      <t>total</t>
    </r>
    <r>
      <rPr>
        <sz val="10"/>
        <color theme="1"/>
        <rFont val="Calibri"/>
        <family val="2"/>
        <scheme val="minor"/>
      </rPr>
      <t xml:space="preserve"> avg units/wk</t>
    </r>
  </si>
  <si>
    <t>total units 52 weeks</t>
  </si>
  <si>
    <t>M</t>
  </si>
  <si>
    <t xml:space="preserve">cases 52 weeks </t>
  </si>
  <si>
    <t>Hannaford</t>
  </si>
  <si>
    <t>00815421011296  BR shells</t>
  </si>
  <si>
    <t>00815421011319   BR Fettuccine</t>
  </si>
  <si>
    <t>Wegmans</t>
  </si>
  <si>
    <t>Rep</t>
  </si>
  <si>
    <t>Harmons</t>
  </si>
  <si>
    <t>HEB</t>
  </si>
  <si>
    <t>Nugget</t>
  </si>
  <si>
    <t>Kroger</t>
  </si>
  <si>
    <t>Meijer</t>
  </si>
  <si>
    <t>Whole Foods</t>
  </si>
  <si>
    <t>Y</t>
  </si>
  <si>
    <t>N</t>
  </si>
  <si>
    <t>0081542101314  Kidney Beans</t>
  </si>
  <si>
    <t>UNFI Wholesale for free fill calcs</t>
  </si>
  <si>
    <t>Gelsons</t>
  </si>
  <si>
    <t>New Seasons/New Leaf</t>
  </si>
  <si>
    <t>DC'd</t>
  </si>
  <si>
    <t>DC'd- discontinued</t>
  </si>
  <si>
    <t>Distrib  Published Wholesale</t>
  </si>
  <si>
    <t>Mothers Mkts</t>
  </si>
  <si>
    <t>Giant Eagle</t>
  </si>
  <si>
    <t>Rouses</t>
  </si>
  <si>
    <t>Shaws</t>
  </si>
  <si>
    <t>Roche Bros</t>
  </si>
  <si>
    <t>UNFI East</t>
  </si>
  <si>
    <t>UNFI West</t>
  </si>
  <si>
    <t>Kehe East</t>
  </si>
  <si>
    <t>Kehe West</t>
  </si>
  <si>
    <t>Mkt Ctr West</t>
  </si>
  <si>
    <t xml:space="preserve">COOKIE,OG2,CHO CRM,GF    </t>
  </si>
  <si>
    <t>COOKIE,OG2,EINKRN,GNR SPC</t>
  </si>
  <si>
    <t>WHEAT BERRIES,OG1,EINKORN</t>
  </si>
  <si>
    <t>CATEGORY</t>
  </si>
  <si>
    <t>Amazon</t>
  </si>
  <si>
    <t>Jovial</t>
  </si>
  <si>
    <t>Bionaturae</t>
  </si>
  <si>
    <t>Brand</t>
  </si>
  <si>
    <t>ALB/SWY Texas</t>
  </si>
  <si>
    <t>last updated</t>
  </si>
  <si>
    <t>01402 (ORG WG Einkorn Wheatberries 10 lbs.)</t>
  </si>
  <si>
    <t>CHIOCCIOLE PASTA</t>
  </si>
  <si>
    <t>01476 (#4 Gluten Free Whole Grain Pastry Flour 6/24oz.)</t>
  </si>
  <si>
    <t>01475 (#2 Gluten Free Whole Grain Bread Flour 6/24oz.)</t>
  </si>
  <si>
    <t>01471 (#3 Gluten Free Pastry Flour 6/24oz.)</t>
  </si>
  <si>
    <t>01470 (#1 Gluten Free Bread Flour 6/24oz.)</t>
  </si>
  <si>
    <t>01314 (ORG Kidney Beans 6/13oz)</t>
  </si>
  <si>
    <t>01313 (ORG Borlotti Beans 6/13oz)</t>
  </si>
  <si>
    <t>01312 (ORG Chickpeas 6/13oz)</t>
  </si>
  <si>
    <t>01310 (ORG Cannellini Beans 6/13oz)</t>
  </si>
  <si>
    <t>01420 (ORG Whole Wheat Einkorn Flour 10 / 2lb.)</t>
  </si>
  <si>
    <t>01405 (ORG All Purpose Einkorn Flour 2/10 lbs.)</t>
  </si>
  <si>
    <t>01401 (ORG WG Einkorn Wheatberries 12/16oz)</t>
  </si>
  <si>
    <t>01100 (ORG  All Purpose Einkorn Flour 10/32oz.)</t>
  </si>
  <si>
    <t>01303 (Jovial ORG Diced Tomatoes 6/18oz.)</t>
  </si>
  <si>
    <t>01302 (Jovial ORG Crushed Tomatoes 6/18oz.)</t>
  </si>
  <si>
    <t>01301 (Jovial ORG Whole Peeled Tomatoes 6/18oz.)</t>
  </si>
  <si>
    <t>TOMATOES</t>
  </si>
  <si>
    <t>01252 (ORG Tomato Basil Einkorn Crackers 10/4.5oz)</t>
  </si>
  <si>
    <t>01251 (ORG Rosemary Einkorn Crackers 10/4.5oz)</t>
  </si>
  <si>
    <t>01250 (ORG Sea Salt Einkorn Crackers 10/4.5oz)</t>
  </si>
  <si>
    <t>01213 (ORG Crispy Cocoa Einkorn Cookies 12/8.8oz.)</t>
  </si>
  <si>
    <t>01212 (ORG Ginger Spice Einkorn Cookies 12/8.8oz.)</t>
  </si>
  <si>
    <t>01211 (ORG Checkerboard Einkorn Cookies 12/8.8oz.)</t>
  </si>
  <si>
    <t>01204 (ORG Sour Cherry Filled GF Cookies 10/7oz.)</t>
  </si>
  <si>
    <t>01203 (ORG Fig Filled GF Cookies 10/7oz.)</t>
  </si>
  <si>
    <t>01201 (ORG Chocolate Cream GF Cookies 10/7oz.)</t>
  </si>
  <si>
    <t>01114 (ORG Whole Grain Einkorn Rigatoni 12/12oz.)</t>
  </si>
  <si>
    <t>01113 (ORG Whole Grain Einkorn Fusilli 12/12oz.)</t>
  </si>
  <si>
    <t>01112 (ORG Whole Grain Einkorn Penne Rigate 12/12oz.)</t>
  </si>
  <si>
    <t>01111 (ORG Whole Grain Einkorn Linguine 12/12oz.)</t>
  </si>
  <si>
    <t>01110 (ORG Whole Grain Einkorn Spaghetti 12/12oz.)</t>
  </si>
  <si>
    <t>01104 (ORG Einkorn Fusilli 12/12oz.)</t>
  </si>
  <si>
    <t>01103 (ORG Einkorn Penne Rigate 12/12oz.)</t>
  </si>
  <si>
    <t>01130 (ORG Brown Rice Egg Tagliatelle 12/9oz.)</t>
  </si>
  <si>
    <t>01133 (Brown Rice Penne Sample 50/4oz)</t>
  </si>
  <si>
    <t>01131 (ORG Brown Rice Fettuccine 12/12oz.)</t>
  </si>
  <si>
    <t>01129 (ORG Brown Rice Shells 12/12oz.)</t>
  </si>
  <si>
    <t>01128 (ORG Brown Rice Farfalle 12/12oz.)</t>
  </si>
  <si>
    <t>01127 (ORG Brown Rice Elbows 12/12oz.)</t>
  </si>
  <si>
    <t>01126 (ORG Brown Rice Manicotti 12/7oz.)</t>
  </si>
  <si>
    <t>01125 (ORG Brown Rice Lasagna 12/9oz.)</t>
  </si>
  <si>
    <t>01124 (ORG Brown Rice Caserecce 12/12oz.)</t>
  </si>
  <si>
    <t>01123 (ORG Brown Rice Fusilli 12/12oz.)</t>
  </si>
  <si>
    <t>01122 (ORG Brown Rice Penne Rigate 12/12oz.)</t>
  </si>
  <si>
    <t>01121 (ORG Brown Rice Capellini 12/12oz.)</t>
  </si>
  <si>
    <t>01120 (ORG Brown Rice Spaghetti 12/12oz.)</t>
  </si>
  <si>
    <t>(All)</t>
  </si>
  <si>
    <t>FRUIT SPREAD PEACH ORG</t>
  </si>
  <si>
    <t>FRUIT SPRD STRWBRY ORG</t>
  </si>
  <si>
    <t xml:space="preserve">BORLOTTI BEANS,OG1       </t>
  </si>
  <si>
    <t>0081542101405 FLOUR EINK AP BULK</t>
  </si>
  <si>
    <t>INFRA</t>
  </si>
  <si>
    <t>Coburns</t>
  </si>
  <si>
    <t>Park Slope</t>
  </si>
  <si>
    <t>TOMATO CRUSHED ORG 28z</t>
  </si>
  <si>
    <t>Lazy Acres</t>
  </si>
  <si>
    <t>Redners</t>
  </si>
  <si>
    <t>01101 (ORG Einkorn Spaghetti 12/12oz.)</t>
  </si>
  <si>
    <t>01430 (ORG Sprouted WG Einkorn Flour 6/24oz.)</t>
  </si>
  <si>
    <t>doughspoon (Dough Spoon - Stainless Steel)</t>
  </si>
  <si>
    <t>EinGiftBasket (Jovial Einkorn Gift Basket)</t>
  </si>
  <si>
    <t>EINKORNCOOKBOOK (Einkorn Cookbook)</t>
  </si>
  <si>
    <t>GFGiftBasket (Jovial GF Gift Basket)</t>
  </si>
  <si>
    <t>GFT (Gift Certificate)</t>
  </si>
  <si>
    <t>HOLIDAYBAKING (Holiday Einkorn Baking Kit)</t>
  </si>
  <si>
    <t>linencouche (Flax Linen Couche)</t>
  </si>
  <si>
    <t>01501 (Org. Extra Virgin Olive Oil 3/33.8fl.oz. 3 PACK)</t>
  </si>
  <si>
    <t>01502 (Org. Extra Virgin Olive Oil 1/33.8fl.oz.)</t>
  </si>
  <si>
    <t>01503 (PRE-ORDER Org. Extra Virgin Olive Oil 3/33.8fl.oz. 3 PACK)</t>
  </si>
  <si>
    <r>
      <t>M</t>
    </r>
    <r>
      <rPr>
        <b/>
        <sz val="8"/>
        <color theme="1"/>
        <rFont val="Calibri"/>
        <family val="2"/>
        <scheme val="minor"/>
      </rPr>
      <t>anual Entry Velocity</t>
    </r>
  </si>
  <si>
    <t>zz</t>
  </si>
  <si>
    <t>UPC</t>
  </si>
  <si>
    <t>Lookup Value</t>
  </si>
  <si>
    <t>815421011906</t>
  </si>
  <si>
    <t>815421011913</t>
  </si>
  <si>
    <t>815421011920</t>
  </si>
  <si>
    <t>815421011937</t>
  </si>
  <si>
    <t>815421011944</t>
  </si>
  <si>
    <t>81542101100</t>
  </si>
  <si>
    <t>81542101120</t>
  </si>
  <si>
    <t>81542101130</t>
  </si>
  <si>
    <t>81542101122</t>
  </si>
  <si>
    <t>81542101123</t>
  </si>
  <si>
    <t>81542101128</t>
  </si>
  <si>
    <t>79921092001</t>
  </si>
  <si>
    <t>79921096801</t>
  </si>
  <si>
    <t>81542101302</t>
  </si>
  <si>
    <t>81542101303</t>
  </si>
  <si>
    <t>81542101310</t>
  </si>
  <si>
    <t>81542101312</t>
  </si>
  <si>
    <t>81542101313</t>
  </si>
  <si>
    <t>81542101314</t>
  </si>
  <si>
    <t>81542101125</t>
  </si>
  <si>
    <t>81542101127</t>
  </si>
  <si>
    <t>79921098001</t>
  </si>
  <si>
    <t>79921098002</t>
  </si>
  <si>
    <t>79921098003</t>
  </si>
  <si>
    <t>81542101250</t>
  </si>
  <si>
    <t>81542101251</t>
  </si>
  <si>
    <t>81542101420</t>
  </si>
  <si>
    <t>81542101121</t>
  </si>
  <si>
    <t>79921011111</t>
  </si>
  <si>
    <t>79921017501</t>
  </si>
  <si>
    <t>79921082501</t>
  </si>
  <si>
    <t>79921082502</t>
  </si>
  <si>
    <t>79921055551</t>
  </si>
  <si>
    <t>Proj Placement Date</t>
  </si>
  <si>
    <t>Velocity Category</t>
  </si>
  <si>
    <t>RETAILER</t>
  </si>
  <si>
    <t>Kroger / Direct</t>
  </si>
  <si>
    <t>FRUIT SPREAD BILBERRY ORG</t>
  </si>
  <si>
    <t>PASTA GF RIGATONI ORG</t>
  </si>
  <si>
    <t>PASTA,OG1,BRN RC,CAPELLIN</t>
  </si>
  <si>
    <t>COOKIE CHERRY SOUR GF</t>
  </si>
  <si>
    <t>COOKIE EINKORN CRISPY COC</t>
  </si>
  <si>
    <t>COOKIE,OG2,EINKRN,CHKRBRD</t>
  </si>
  <si>
    <t xml:space="preserve">COOKIE,OG2,FIG FRUIT,GF  </t>
  </si>
  <si>
    <t>FETTUCCINE,OG2,BROWN RICE</t>
  </si>
  <si>
    <t xml:space="preserve">MANICOTTI,OG1,BROWN RICE </t>
  </si>
  <si>
    <t>NECTAR APRICOT ORG</t>
  </si>
  <si>
    <t>NECTAR PEACH ORG</t>
  </si>
  <si>
    <t>NECTAR PEAR ORG</t>
  </si>
  <si>
    <t>PASTA EINKORN WW FUSILE ORG</t>
  </si>
  <si>
    <t>PASTA EINKORN WW PENNE ORG</t>
  </si>
  <si>
    <t>PASTA EINKORN WW SPGHTI ORG</t>
  </si>
  <si>
    <t>PASTA GF ELBOWS ORG</t>
  </si>
  <si>
    <t>PASTA LASAGNA ORG</t>
  </si>
  <si>
    <t>PASTA LINGUINE ORG</t>
  </si>
  <si>
    <t>PASTA OG FUSILLI</t>
  </si>
  <si>
    <t>PASTA OG PENNE RIG</t>
  </si>
  <si>
    <t>PASTA OG RIGATONI</t>
  </si>
  <si>
    <t>PASTA OG SPAGHETTI</t>
  </si>
  <si>
    <t>PASTA WW FUSILLI ORG</t>
  </si>
  <si>
    <t>PASTA WW LASAGNA ORG</t>
  </si>
  <si>
    <t>PASTA WW PENNE RIGATE ORG</t>
  </si>
  <si>
    <t>PASTA WW SPAGHETTI ORG</t>
  </si>
  <si>
    <t xml:space="preserve">PASTA,OG1,BRN RC,LASAGNA </t>
  </si>
  <si>
    <t>PASTA,OG1,BROWN RICE ELBO</t>
  </si>
  <si>
    <t>PASTA,OG1,WG EINKRN LINGU</t>
  </si>
  <si>
    <t xml:space="preserve">SHELLS,OG2,BROWN RICE    </t>
  </si>
  <si>
    <t xml:space="preserve">BREAD FLOUR,GLUTEN FREE  </t>
  </si>
  <si>
    <t>FRUIT SPREAD APRICOT ORG</t>
  </si>
  <si>
    <t>FRUIT SPREAD BLCK BERRY</t>
  </si>
  <si>
    <t>FRUIT SPREAD RASPBERRY</t>
  </si>
  <si>
    <t>FRUIT SPREAD SCLLN ORANGE ORG</t>
  </si>
  <si>
    <t>FRUIT SPREAD SOUR CHERRY</t>
  </si>
  <si>
    <t>FRUIT SPREAD WILD BERRY ORG</t>
  </si>
  <si>
    <t>JOVIAL PASTRY FLOUR GF</t>
  </si>
  <si>
    <t>JOVIAL PSTRY FLOUR WG GF</t>
  </si>
  <si>
    <t>NECTAR BILBERRY ORG</t>
  </si>
  <si>
    <t>NECTAR SOUR CHERRY ORG</t>
  </si>
  <si>
    <t>PASTA CAPELLINI ORG</t>
  </si>
  <si>
    <t>PASTA EINKORN FUSILLI ORG</t>
  </si>
  <si>
    <t>PASTA EINKORN PENNE RIG ORG</t>
  </si>
  <si>
    <t>PASTA RIGAT EINKORN</t>
  </si>
  <si>
    <t>PASTA WW CHICCIOLE ORG</t>
  </si>
  <si>
    <t>PASTA WW ELBOWS ORG</t>
  </si>
  <si>
    <t>PASTA WW FETTUCINI ORG</t>
  </si>
  <si>
    <t>PASTA WW RIGATONI ORG</t>
  </si>
  <si>
    <t>PASTA WW SPAGHETTINI ORG</t>
  </si>
  <si>
    <t>PASTA,OG1,BRN RC,CASERECC</t>
  </si>
  <si>
    <t xml:space="preserve">PASTA,OG1,PENNE RIG,WW   </t>
  </si>
  <si>
    <t xml:space="preserve">PASTA,OG1,SPAGHETTI,WW   </t>
  </si>
  <si>
    <t xml:space="preserve">PASTA,OG1,WW,GOBBETTI    </t>
  </si>
  <si>
    <t>COOKIE EINKORN GINGER ORG</t>
  </si>
  <si>
    <t>JOVIAL BREAD FLOUR WG GF</t>
  </si>
  <si>
    <t>WF avg mvmt/wk</t>
  </si>
  <si>
    <t>VELOCITY</t>
  </si>
  <si>
    <t>OG1 BIONAT TOMATO PASTE</t>
  </si>
  <si>
    <t>TOMATO PASTE ORG</t>
  </si>
  <si>
    <t xml:space="preserve">TOMATO PASTE,OG1         </t>
  </si>
  <si>
    <t>OG1 JOVIAL BRN RCE SPAG</t>
  </si>
  <si>
    <t>PASTA BRWNRCE ORG SPAGHETTI</t>
  </si>
  <si>
    <t>PASTA,OG1,BRN RC,SPAGHETT</t>
  </si>
  <si>
    <t>OG1 BIONAT STRND TOMATO</t>
  </si>
  <si>
    <t>TOMATO STRAINED ORG</t>
  </si>
  <si>
    <t xml:space="preserve">TOMATOES,OG1,STRAINED    </t>
  </si>
  <si>
    <t>PASTA BRWNRCE ORG PENNE RIGATE</t>
  </si>
  <si>
    <t>OG1 JOVIAL BRCE PENNE RG</t>
  </si>
  <si>
    <t>PASTA,OG1,BRN RC,PENNE RI</t>
  </si>
  <si>
    <t>PASTA BRWNRCE TAGLIATELLE</t>
  </si>
  <si>
    <t>OG1 JOVIAL BRCE TAGLIATL</t>
  </si>
  <si>
    <t>PASTA,OG1,BRN RC,EGG TGLT</t>
  </si>
  <si>
    <t>PASTA GF PENNE RIGATE ORG</t>
  </si>
  <si>
    <t>OG1 BIONAT GF PENNE RIGA</t>
  </si>
  <si>
    <t xml:space="preserve">PASTA,OG1,PENNE RIGA,G/F </t>
  </si>
  <si>
    <t>PASTA GF SPAGHETTI ORG</t>
  </si>
  <si>
    <t>OG1 BIONAT SPAGHETTI GF</t>
  </si>
  <si>
    <t xml:space="preserve">PASTA,OG1,SPAGHETTI,G/F  </t>
  </si>
  <si>
    <t>OG1 JOVIAL EINKORN FLOUR</t>
  </si>
  <si>
    <t>FLOUR ALL PURP EINKORN ORG</t>
  </si>
  <si>
    <t xml:space="preserve">FLOUR,OG1,EINKORN        </t>
  </si>
  <si>
    <t>PASTA BRWNRCE ORG FUSILLI</t>
  </si>
  <si>
    <t>OG1 JOVIAL BRCE FUSILLI</t>
  </si>
  <si>
    <t xml:space="preserve">PASTA,OG1,BRN RC,FUSILLI </t>
  </si>
  <si>
    <t>PASTA GF FUSILLI ORG</t>
  </si>
  <si>
    <t>OG1 BIONAT GF FUSILLI</t>
  </si>
  <si>
    <t xml:space="preserve">PASTA,OG1,FUSILLI,G/F    </t>
  </si>
  <si>
    <t>OG2 BIONAT XVIRGIN OLIVE</t>
  </si>
  <si>
    <t>OIL OLIVE XVRGN ORG</t>
  </si>
  <si>
    <t xml:space="preserve">OLIVE OIL,OG2,EX VIRGIN  </t>
  </si>
  <si>
    <t>PASTA FARFALLE BRWN RICE</t>
  </si>
  <si>
    <t xml:space="preserve">FARFALLE,OG1,BROWN RICE  </t>
  </si>
  <si>
    <t>OG1 JOVIAL BRN RCE FARFL</t>
  </si>
  <si>
    <t>PASTA EGG PAPPARDELLE ORG</t>
  </si>
  <si>
    <t>EGG PSTA,OG1,PAPPAREDELLE</t>
  </si>
  <si>
    <t>OG1 BIONAT EGG PSTA PAPP</t>
  </si>
  <si>
    <t>OG2 BIONAT EVOO</t>
  </si>
  <si>
    <t>OG1 JOVIAL CRSHD TOMATO</t>
  </si>
  <si>
    <t>TOMATO CRUSHED ORG</t>
  </si>
  <si>
    <t xml:space="preserve">TOMATOES,OG1,CRUSHED     </t>
  </si>
  <si>
    <t>OG1 JOVIAL DCD TOMATOES</t>
  </si>
  <si>
    <t>TOMATO DICED ORG</t>
  </si>
  <si>
    <t xml:space="preserve">TOMATOES,OG1,DICED       </t>
  </si>
  <si>
    <t>OG1 JOVIAL WHL PEELD TOM</t>
  </si>
  <si>
    <t>TOMATO WHL PEELED ORG</t>
  </si>
  <si>
    <t>TOMATOES,OG1,WHOLE PEELED</t>
  </si>
  <si>
    <t>PASTA EGG TAGLIATELLE ORG</t>
  </si>
  <si>
    <t>EGG PASTA,OG1,TAGLIATELLE</t>
  </si>
  <si>
    <t>OG1 BIONAT EGG PASTA TAG</t>
  </si>
  <si>
    <t>OG2 JOVIAL ENK SSLT CRKR</t>
  </si>
  <si>
    <t>CRACKER SOURDGH SEA SALT</t>
  </si>
  <si>
    <t>CRCKR,OG2,EINKRN,SEA SALT</t>
  </si>
  <si>
    <t>OG1 JOVIAL WW ENK FLOUR</t>
  </si>
  <si>
    <t>FLOUR WHOLE WHEAT EINKORN</t>
  </si>
  <si>
    <t>FLOUR,OG1,EINKORN WHL WHT</t>
  </si>
  <si>
    <t>OG1 JOVIAL CHICKPEAS</t>
  </si>
  <si>
    <t>BEANS CHICKPEA ORG</t>
  </si>
  <si>
    <t xml:space="preserve">CHICKPEAS,OG1            </t>
  </si>
  <si>
    <t>OG2 JOVIAL ENK RSMRY CKR</t>
  </si>
  <si>
    <t>CRACKER SOURDGH ROSEMARY</t>
  </si>
  <si>
    <t>CRCKR,OG2,EINKRN,ROSEMARY</t>
  </si>
  <si>
    <t>OG1 JOVIAL CANNELLINI BN</t>
  </si>
  <si>
    <t>BEANS CANNELLINI ORG</t>
  </si>
  <si>
    <t xml:space="preserve">BEANS,OG1,CANNELLINI     </t>
  </si>
  <si>
    <t xml:space="preserve">OG1 JOVIAL KIDNEY BEANS </t>
  </si>
  <si>
    <t xml:space="preserve">BEANS,OG1,KIDNEY         </t>
  </si>
  <si>
    <t xml:space="preserve">OG2 BIONAT WHL PLD TOM  </t>
  </si>
  <si>
    <t>TOMATO WHOLE PEELED ORG</t>
  </si>
  <si>
    <t>BEANS BORLOTTI ORG</t>
  </si>
  <si>
    <t>OG1 JOVIAL BORLOTTI BEAN</t>
  </si>
  <si>
    <t>JOVIAL BREAD FLOUR GF</t>
  </si>
  <si>
    <t>PASTA CHICCIOLE ORG</t>
  </si>
  <si>
    <t>OG1 BIONAT CHIOCCIOLE</t>
  </si>
  <si>
    <t xml:space="preserve">PASTA,OG1,CHIOCCIOLE     </t>
  </si>
  <si>
    <t>OG2 JOVIAL CRSP COCO CKY</t>
  </si>
  <si>
    <t>COOKIE,OG2,EINKRN,CRSP CO</t>
  </si>
  <si>
    <t>COOKIE GF CHOC CRM ORG</t>
  </si>
  <si>
    <t>OG2 JOVIAL CHOC CRM GF</t>
  </si>
  <si>
    <t>OG2 JOVIAL CHERRY CKY GF</t>
  </si>
  <si>
    <t>COOKIE,OG2,CHRY FILLED,GF</t>
  </si>
  <si>
    <t>COOKIE EINKORN CHECKERBRD</t>
  </si>
  <si>
    <t>OG2 JOVIAL CHKRBOARD CKY</t>
  </si>
  <si>
    <t>OG2 JOVIAL GNGR SPC CKY</t>
  </si>
  <si>
    <t>COOKIE GF FIG FRT ORG</t>
  </si>
  <si>
    <t>OG2 JOVIAL FIG FRT GF</t>
  </si>
  <si>
    <t>OG2 JOVIAL ENK TOM/BSL</t>
  </si>
  <si>
    <t xml:space="preserve">CRCKR,OG2,EINKRN,TOM&amp;BSL </t>
  </si>
  <si>
    <t>PASTA BRWNRCE ORG FETTUCC</t>
  </si>
  <si>
    <t>OG2 JOVIAL FETT BRN RCE</t>
  </si>
  <si>
    <t>OG2 BIONAT STRAWBERRY SP</t>
  </si>
  <si>
    <t xml:space="preserve">FRT SPREAD,OG2,STRAWBERY </t>
  </si>
  <si>
    <t xml:space="preserve">OG2 BIONAT APRICOT SPRD </t>
  </si>
  <si>
    <t xml:space="preserve">FRT SPREAD,OG2,APRICOT   </t>
  </si>
  <si>
    <t>OG2 BIONAT BILBERRY SPRD</t>
  </si>
  <si>
    <t xml:space="preserve">FRT SPREAD,OG2,BILBERRY  </t>
  </si>
  <si>
    <t>OG2 BIONAT WLD BLKBRY SP</t>
  </si>
  <si>
    <t xml:space="preserve">FRT SPREAD,OG2,WLD BLKBY </t>
  </si>
  <si>
    <t>OG2 BIONAT PEACH SPREAD</t>
  </si>
  <si>
    <t xml:space="preserve">FRT SPREAD,OG2,PEACH     </t>
  </si>
  <si>
    <t>OG2 BIONAT RASP SPREAD</t>
  </si>
  <si>
    <t xml:space="preserve">FRT SPREAD,OG2,RASPBERRY </t>
  </si>
  <si>
    <t xml:space="preserve">FRT SPREAD,OG2,SCLN ORNG </t>
  </si>
  <si>
    <t>OG2 BIONAT SOUR CHRY SP</t>
  </si>
  <si>
    <t xml:space="preserve">FRT SPREAD,OG2,SR CHERRY </t>
  </si>
  <si>
    <t>OG2 BIONAT WILD BERRY SP</t>
  </si>
  <si>
    <t xml:space="preserve">FRT SPREAD,OG2,WILD BERY </t>
  </si>
  <si>
    <t xml:space="preserve">BREAD FLOUR,WHL GRAIN,GF </t>
  </si>
  <si>
    <t xml:space="preserve">PASTRY FLOUR,GLUTEN FREE </t>
  </si>
  <si>
    <t xml:space="preserve">PASTRY FLOUR,WHL GRN,GF  </t>
  </si>
  <si>
    <t>OG1 JOVIAL BRN RCE MNCTI</t>
  </si>
  <si>
    <t>PASTA BRWNRCE MANICTI ORG</t>
  </si>
  <si>
    <t>OG2 BIONAT APRICOT NECTR</t>
  </si>
  <si>
    <t xml:space="preserve">FRT NECTAR,OG2,APRICOT   </t>
  </si>
  <si>
    <t>OG2 BIONAT BILBERRY NECT</t>
  </si>
  <si>
    <t xml:space="preserve">FRT NECTAR,OG2,BILBERRY  </t>
  </si>
  <si>
    <t>OG2 BIONAT PEACH NECTAR</t>
  </si>
  <si>
    <t xml:space="preserve">FRT NECTAR,OG2,PEACH     </t>
  </si>
  <si>
    <t>OG2 BIONAT PEAR NECTAR</t>
  </si>
  <si>
    <t xml:space="preserve">FRT NECTAR,OG2,PEAR      </t>
  </si>
  <si>
    <t>OG2 BIONAT SR CHRY NCTR</t>
  </si>
  <si>
    <t xml:space="preserve">FRT NECTAR,OG2,SOUR CHRY </t>
  </si>
  <si>
    <t xml:space="preserve">OG2 BIONAT DICED TOMATO </t>
  </si>
  <si>
    <t>OG1 BIONAT CAPELLINI</t>
  </si>
  <si>
    <t xml:space="preserve">PASTA,OG1,CAPELLINI      </t>
  </si>
  <si>
    <t>OG1 JOVIAL EINK FUEILLI</t>
  </si>
  <si>
    <t xml:space="preserve">FUSILLI,OG1,EINKORN      </t>
  </si>
  <si>
    <t>OG1 JOVIAL EINK PNNE RIG</t>
  </si>
  <si>
    <t xml:space="preserve">PENNE RIGATE,OG1,EINKORN </t>
  </si>
  <si>
    <t>OG1 JOVIAL WG ENK FUSILI</t>
  </si>
  <si>
    <t>PASTA,OG1,WG EINKRN FUSIL</t>
  </si>
  <si>
    <t>OG1 JOVIAL WG ENK PENNE</t>
  </si>
  <si>
    <t>PASTA,OG1,WG EINKRN PEN R</t>
  </si>
  <si>
    <t>OG1 JOVIAL WG ENK SPAG</t>
  </si>
  <si>
    <t>PASTA,OG1,WG EINKRN SPAGH</t>
  </si>
  <si>
    <t>OG1 BIONAT ELBOWS GF</t>
  </si>
  <si>
    <t xml:space="preserve">PASTA,OG1,ELBOWS,G/F     </t>
  </si>
  <si>
    <t>OG1 BIONAT GF RIGATONI</t>
  </si>
  <si>
    <t xml:space="preserve">PASTA,OG1,RIGATONI,G/F   </t>
  </si>
  <si>
    <t>OG1 BIONAT LASAGNE</t>
  </si>
  <si>
    <t xml:space="preserve">PASTA,OG1,LASAGNA        </t>
  </si>
  <si>
    <t>PASTA GF LINGUINE ORG</t>
  </si>
  <si>
    <t>OG1 BIONAT GF LINGUINE</t>
  </si>
  <si>
    <t xml:space="preserve">PASTA,OG1,LINGUINE,G/F   </t>
  </si>
  <si>
    <t>OG1 BIONAT LINGUINE</t>
  </si>
  <si>
    <t xml:space="preserve">PASTA,OG1,LINGUINE       </t>
  </si>
  <si>
    <t>PASTA FUSILLI ORG</t>
  </si>
  <si>
    <t>OG1 BIONAT FUSILLI</t>
  </si>
  <si>
    <t xml:space="preserve">PASTA,OG1,FUSILLI        </t>
  </si>
  <si>
    <t>PASTA PENNE ORG</t>
  </si>
  <si>
    <t>OG1 BIONAT PENNE RIGATE</t>
  </si>
  <si>
    <t xml:space="preserve">PASTA,OG1,PENNE RIGATE   </t>
  </si>
  <si>
    <t>PASTA RIGATONI ORG</t>
  </si>
  <si>
    <t>OG1 BIONAT RIGATONI</t>
  </si>
  <si>
    <t xml:space="preserve">PASTA,OG1,RIGATONI       </t>
  </si>
  <si>
    <t>PASTA SPAGHETTI ORG</t>
  </si>
  <si>
    <t>OG1 BIONAT SPAGHETTI</t>
  </si>
  <si>
    <t xml:space="preserve">PASTA,OG1,SPAGHETTI      </t>
  </si>
  <si>
    <t>OG1 JOVIAL WG ENK RGTONI</t>
  </si>
  <si>
    <t>PASTA,OG1,WG EINKRN RIGAT</t>
  </si>
  <si>
    <t>OG1 BIONAT WW CHIOCCIOLE</t>
  </si>
  <si>
    <t xml:space="preserve">PASTA,OG1,WW,CHIOCCIOLE  </t>
  </si>
  <si>
    <t xml:space="preserve">PASTA,OG1,WW,ELBOWS      </t>
  </si>
  <si>
    <t>OG1 BIONAT WW FETTUCINE</t>
  </si>
  <si>
    <t xml:space="preserve">PASTA,OG1,WW,FETTUCINE   </t>
  </si>
  <si>
    <t>OG1 BIONAT WW FUSILLI</t>
  </si>
  <si>
    <t xml:space="preserve">PASTA,OG1,WW,FUSILLI     </t>
  </si>
  <si>
    <t>OG1 BIONAT WW LASAGNE</t>
  </si>
  <si>
    <t xml:space="preserve">PASTA,OG1,LASAGNE,WW     </t>
  </si>
  <si>
    <t>OG1 BIONAT WW PENNE RIGT</t>
  </si>
  <si>
    <t>PASTA,OG1,WW,PENNE RIGATE</t>
  </si>
  <si>
    <t>OG1 BIONAT WW RIGATONI</t>
  </si>
  <si>
    <t xml:space="preserve">PASTA,OG1,WW,RIGATONI    </t>
  </si>
  <si>
    <t>OG1 BIONAT WW SPAGHETTI</t>
  </si>
  <si>
    <t xml:space="preserve">PASTA,OG1,WW,SPAGHETTI   </t>
  </si>
  <si>
    <t>OG1 BIONAT WW SPGHETTINI</t>
  </si>
  <si>
    <t xml:space="preserve">PASTA,OG1,WW,SPAGHETTINI </t>
  </si>
  <si>
    <t>OG1 JOVIAL BRCE CAPELLIN</t>
  </si>
  <si>
    <t>PASTA CASERECCE BRWNRCE ORG</t>
  </si>
  <si>
    <t>OG1 JOVIAL BRCE CASERECC</t>
  </si>
  <si>
    <t>PASTA BRWNRCE LASAGNA ORG</t>
  </si>
  <si>
    <t>OG1 JOVIAL BRCE LASAGNA</t>
  </si>
  <si>
    <t>OG1 JOVIAL BRN RCE ELBOW</t>
  </si>
  <si>
    <t>OG1 JOVIAL WG ENK LNGUNE</t>
  </si>
  <si>
    <t>PASTA EINKORN WW LINGUINE</t>
  </si>
  <si>
    <t>OG1 BIONAT WW GOBBETTI</t>
  </si>
  <si>
    <t>OG2 JOVIAL SHELL BRN RCE</t>
  </si>
  <si>
    <t>PASTA BRWNRCE ORG SHELLS</t>
  </si>
  <si>
    <t>OG2 BIONAT CRSHD TOMATO</t>
  </si>
  <si>
    <t>TOMATOES CRUSHED</t>
  </si>
  <si>
    <t>OG2 BIONAT BALSAMIC VINE</t>
  </si>
  <si>
    <t>OG1 JOVIAL ENK WHEAT BRY</t>
  </si>
  <si>
    <t>OG1BIONAT LINGUINES79533</t>
  </si>
  <si>
    <t>PASTA WW GOBBET ORG</t>
  </si>
  <si>
    <t>BEANS KIDNEY</t>
  </si>
  <si>
    <t>PASTA BRN RICE ELBOWS ORG</t>
  </si>
  <si>
    <t>OG1 BIONAT ELBOWS S79535</t>
  </si>
  <si>
    <t>OG1 BIONAT FUSILLIS79534</t>
  </si>
  <si>
    <t>PST,OG1,SPAG,GF,S258438-1</t>
  </si>
  <si>
    <t>PSTA,OG1,ELBOWS,S258521-4</t>
  </si>
  <si>
    <t>PSTA,OG1,LINGUINES2585065</t>
  </si>
  <si>
    <t>PSTA,OG1,RIGATONIS2585297</t>
  </si>
  <si>
    <t>PSTA,OG1,FUSILLI,258507-3</t>
  </si>
  <si>
    <t xml:space="preserve">TOMATOES,OG2,CRUSHED     </t>
  </si>
  <si>
    <t xml:space="preserve">TOMATOES,OG2,DICED       </t>
  </si>
  <si>
    <t>TOMATOES,OG2,WHOLE PEELED</t>
  </si>
  <si>
    <t>VINEGAR BALSAMIC ORG</t>
  </si>
  <si>
    <t xml:space="preserve">VINEGAR,OG2,BALSAMIC  17z   </t>
  </si>
  <si>
    <t xml:space="preserve">VINEGAR,OG2,BALSAMIC     </t>
  </si>
  <si>
    <t>PST,OG1,PENNE,GF,S2584340</t>
  </si>
  <si>
    <t>OG1BIONAT GF/PENNES79531</t>
  </si>
  <si>
    <t>PAPPARDELLE</t>
  </si>
  <si>
    <t>PENNE RIGATE</t>
  </si>
  <si>
    <t>PASTA OG FUSILLIG</t>
  </si>
  <si>
    <t>TOMATO PASTE OG</t>
  </si>
  <si>
    <t>DICED TOMATOES</t>
  </si>
  <si>
    <t>EGG TAGLIATELI</t>
  </si>
  <si>
    <t>LASAGNE NOODLES</t>
  </si>
  <si>
    <t>PASTA FUSL BR RICE</t>
  </si>
  <si>
    <t>PASTA OG FUSILLI W</t>
  </si>
  <si>
    <t>SPAG/BROWN RICE</t>
  </si>
  <si>
    <t>PENNE/BROWN RICE</t>
  </si>
  <si>
    <t>WHL PLD TOMATOES</t>
  </si>
  <si>
    <t>PASTA OG LINGUINE</t>
  </si>
  <si>
    <t>PASTA BRWNRCE ORG CAPELLINI</t>
  </si>
  <si>
    <t>PASTA,OG1,CASSAVA SPAGETT</t>
  </si>
  <si>
    <t xml:space="preserve">PASTA,OG1,CASSAVA ORZO   </t>
  </si>
  <si>
    <t>PASTA,OG1,CASSAVA FUSILLI</t>
  </si>
  <si>
    <t xml:space="preserve">PASTA,OG1,CASSAVA ELBOWS </t>
  </si>
  <si>
    <t>OG1 BIONAT SPAG GFS79532</t>
  </si>
  <si>
    <t>PASTA ORZO CASSAVA</t>
  </si>
  <si>
    <t>PASTA ELBOWS CASSAVA</t>
  </si>
  <si>
    <t xml:space="preserve">OG1 BIONAT SPAGHETTI GF </t>
  </si>
  <si>
    <t>OG1 BIONAT GF/RIGTS79536</t>
  </si>
  <si>
    <t>PASTA CASSAVA SPAGHETTI</t>
  </si>
  <si>
    <t>PASTA CASSAVA FUSILLI</t>
  </si>
  <si>
    <t>PASTA CASSAVA PENNE RIGA</t>
  </si>
  <si>
    <t>OG1 JOVIAL SPAG CASSAVA</t>
  </si>
  <si>
    <t>OG1 JOVIAL FUSILLI CSSVA</t>
  </si>
  <si>
    <t>OG1 JOVIAL PENNE CASSAVA</t>
  </si>
  <si>
    <t>OG1 JOVIAL ORZO CASSAVA</t>
  </si>
  <si>
    <t>OG1 JOVIAL ELBOWS CSSVA</t>
  </si>
  <si>
    <t>ORGC BR RC ELBOWS</t>
  </si>
  <si>
    <t>ORGC BR RC FARFALE</t>
  </si>
  <si>
    <t>ORGC BR RC EGG TGL</t>
  </si>
  <si>
    <t>ORGC CRUSH TOMATO</t>
  </si>
  <si>
    <t>ORCG DICED TOMATO</t>
  </si>
  <si>
    <t>ORGC CANNELLINI BN</t>
  </si>
  <si>
    <t>ORGC CHICKPEAS</t>
  </si>
  <si>
    <t>DASHBOARD</t>
  </si>
  <si>
    <t>Kehe east</t>
  </si>
  <si>
    <t>Food City</t>
  </si>
  <si>
    <t>Giant of Landover</t>
  </si>
  <si>
    <t>Last Updated</t>
  </si>
  <si>
    <t>Region/Retailer</t>
  </si>
  <si>
    <t>NEW ENTRY</t>
  </si>
  <si>
    <t>Dropdown Selections</t>
  </si>
  <si>
    <t>00815421011296  Brown Rice Shells</t>
  </si>
  <si>
    <t>NCG</t>
  </si>
  <si>
    <t>NGVC</t>
  </si>
  <si>
    <t>B07FMWCWK7</t>
  </si>
  <si>
    <t>B07FMN9WP3</t>
  </si>
  <si>
    <t>B07FMNBM6X</t>
  </si>
  <si>
    <t>B07FMNBJW7</t>
  </si>
  <si>
    <t>B07FMQ8V7Q</t>
  </si>
  <si>
    <t>B07FMHF9X8</t>
  </si>
  <si>
    <t>B07FMR28WQ</t>
  </si>
  <si>
    <t>B07FMTFFHM</t>
  </si>
  <si>
    <t>B07FMHFMG1</t>
  </si>
  <si>
    <t>B07FMQS54F</t>
  </si>
  <si>
    <t>B07FMR28WR</t>
  </si>
  <si>
    <t>B07FMTN36M</t>
  </si>
  <si>
    <t>B00K1GFA76</t>
  </si>
  <si>
    <t>B07FMMS9N8</t>
  </si>
  <si>
    <t>B07FMR28WP</t>
  </si>
  <si>
    <t>B07FMSY3C4</t>
  </si>
  <si>
    <t>B07FMQ8TV4</t>
  </si>
  <si>
    <t>B07FMPYSZ5</t>
  </si>
  <si>
    <t>Azure</t>
  </si>
  <si>
    <t>King Kullen</t>
  </si>
  <si>
    <t>Better Health</t>
  </si>
  <si>
    <t>Carraluzzis</t>
  </si>
  <si>
    <t>Giant of Carlisle</t>
  </si>
  <si>
    <t>Presentation Date</t>
  </si>
  <si>
    <t>Haggen</t>
  </si>
  <si>
    <t>Metro Market</t>
  </si>
  <si>
    <t>Yokes</t>
  </si>
  <si>
    <t>Kings</t>
  </si>
  <si>
    <t>Sprouts</t>
  </si>
  <si>
    <t>Spartan Nash</t>
  </si>
  <si>
    <t>EREWHON</t>
  </si>
  <si>
    <t>Lunds</t>
  </si>
  <si>
    <t>Cub</t>
  </si>
  <si>
    <t>Knowlans-Festival foods</t>
  </si>
  <si>
    <t>KVAT-Food City</t>
  </si>
  <si>
    <t>Deans</t>
  </si>
  <si>
    <t>on shelf</t>
  </si>
  <si>
    <t>Milans</t>
  </si>
  <si>
    <t>Schnucks</t>
  </si>
  <si>
    <t>RALEYS</t>
  </si>
  <si>
    <t>Strack Van Till</t>
  </si>
  <si>
    <t>ALB/SWY MidAtlantic</t>
  </si>
  <si>
    <t>zz NEW ENTRY</t>
  </si>
  <si>
    <t>Harris Teeter</t>
  </si>
  <si>
    <t>Uniform Item Description</t>
  </si>
  <si>
    <t>Natural 24</t>
  </si>
  <si>
    <t>Natural 52</t>
  </si>
  <si>
    <t>MULO 24</t>
  </si>
  <si>
    <t>MULO 52</t>
  </si>
  <si>
    <t xml:space="preserve">SPINS Item Description </t>
  </si>
  <si>
    <t>Supermarket</t>
  </si>
  <si>
    <t>Natural</t>
  </si>
  <si>
    <t>Manual Entry</t>
  </si>
  <si>
    <t>Item Category</t>
  </si>
  <si>
    <t>Shoprite</t>
  </si>
  <si>
    <t>Daves Marketplace</t>
  </si>
  <si>
    <t>Price Chopper</t>
  </si>
  <si>
    <t>Stop &amp; Shop</t>
  </si>
  <si>
    <t>Wakefern</t>
  </si>
  <si>
    <t>DIRECT</t>
  </si>
  <si>
    <t>Pavilions</t>
  </si>
  <si>
    <t>probability</t>
  </si>
  <si>
    <t>UNFI East 81542101100</t>
  </si>
  <si>
    <t>Weis</t>
  </si>
  <si>
    <t>Jimbo's</t>
  </si>
  <si>
    <t>Vons Pavillion</t>
  </si>
  <si>
    <t>MOMs</t>
  </si>
  <si>
    <t>Lowes</t>
  </si>
  <si>
    <t>Dierbergs</t>
  </si>
  <si>
    <t>Raleys</t>
  </si>
  <si>
    <t>CUB</t>
  </si>
  <si>
    <t>Giant Landover</t>
  </si>
  <si>
    <t>Lunardi's</t>
  </si>
  <si>
    <t>Heinens</t>
  </si>
  <si>
    <t>PCC</t>
  </si>
  <si>
    <t>Central Market</t>
  </si>
  <si>
    <t>Earth Fare</t>
  </si>
  <si>
    <t xml:space="preserve">0081542101190 Cassava Spaghetti 8 oz </t>
  </si>
  <si>
    <t>0081542101191 Cassava Fusilli 8 oz</t>
  </si>
  <si>
    <t>0081542101192 Cassava Penne 8 oz</t>
  </si>
  <si>
    <t>0081542101193 Cassava Orzo 8 oz</t>
  </si>
  <si>
    <t>0081542101194 Cassava Elbows 8 oz</t>
  </si>
  <si>
    <t>Festival Skogen</t>
  </si>
  <si>
    <r>
      <t xml:space="preserve">SPINS channel </t>
    </r>
    <r>
      <rPr>
        <sz val="8"/>
        <color theme="0"/>
        <rFont val="Calibri"/>
        <family val="2"/>
        <scheme val="minor"/>
      </rPr>
      <t>(for velocity)</t>
    </r>
  </si>
  <si>
    <t>size</t>
  </si>
  <si>
    <t>TOPS</t>
  </si>
  <si>
    <t>Mollie Stones</t>
  </si>
  <si>
    <t>Foodland</t>
  </si>
  <si>
    <t>UNFI East + West</t>
  </si>
  <si>
    <t>Kehe East + West</t>
  </si>
  <si>
    <t>ITEM A</t>
  </si>
  <si>
    <t>ITEM B</t>
  </si>
  <si>
    <t>ITEM C</t>
  </si>
  <si>
    <t>ITEM D</t>
  </si>
  <si>
    <t>ITEM E</t>
  </si>
  <si>
    <t>Sales Rep 1</t>
  </si>
  <si>
    <t>Sales Rep 2</t>
  </si>
  <si>
    <t>Sales Rep 3</t>
  </si>
  <si>
    <t>Status</t>
  </si>
  <si>
    <t>xxxxxxxxxx1</t>
  </si>
  <si>
    <t>xxxxxxxxxx2</t>
  </si>
  <si>
    <t>xxxxxxxxxx4</t>
  </si>
  <si>
    <t>xxxxxxxxxx3</t>
  </si>
  <si>
    <t>xxxxxxxxxx5</t>
  </si>
  <si>
    <t>AP- appt pending</t>
  </si>
  <si>
    <t>CAT 1</t>
  </si>
  <si>
    <t>CAT 2</t>
  </si>
  <si>
    <t>CAT 3</t>
  </si>
  <si>
    <t>REGION / DISTRIBUTOR</t>
  </si>
  <si>
    <t>CAT 4</t>
  </si>
  <si>
    <t>CAT 5</t>
  </si>
  <si>
    <t>NOTES</t>
  </si>
  <si>
    <t>RETAILER:</t>
  </si>
  <si>
    <t>REGION / DISTRIBUTOR:</t>
  </si>
  <si>
    <t>CATEGORY: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</si>
</sst>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mmm\-yy;@"/>
    <numFmt numFmtId="167" formatCode="#,##0.0"/>
    <numFmt numFmtId="168" formatCode="#,##0.0_);\(#,##0.0\)"/>
    <numFmt numFmtId="169" formatCode="[$-409]dd\-mmm\-yy;@"/>
    <numFmt numFmtId="170" formatCode="[$-409]d\-mmm\-yy;@"/>
    <numFmt numFmtId="171" formatCode="0.0_);\(0.0\)"/>
    <numFmt numFmtId="172" formatCode="#,##0.0_);[Red]\(#,##0.0\)"/>
    <numFmt numFmtId="173" formatCode="0.0_);[Red]\(0.0\)"/>
    <numFmt numFmtId="177" formatCode="[$$-409]#,##0.00"/>
    <numFmt numFmtId="178" formatCode="_-&quot;$&quot;* #,##0.00_-;\-&quot;$&quot;* #,##0.00_-;_-&quot;$&quot;* &quot;-&quot;??_-;_-@_-"/>
  </numFmts>
  <fonts count="9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 Light"/>
      <family val="2"/>
      <scheme val="maj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10000"/>
      <name val="Calibri"/>
      <family val="2"/>
      <scheme val="minor"/>
    </font>
    <font>
      <b/>
      <sz val="8"/>
      <name val="Arial"/>
      <family val="2"/>
    </font>
    <font>
      <sz val="11"/>
      <color rgb="FF0061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Helv"/>
    </font>
    <font>
      <sz val="10"/>
      <color theme="0" tint="-0.499984740745262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0" tint="-0.249977111117893"/>
      <name val="Calibri Light"/>
      <family val="2"/>
      <scheme val="major"/>
    </font>
    <font>
      <b/>
      <sz val="8"/>
      <color theme="0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i/>
      <strike/>
      <sz val="11"/>
      <color theme="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</font>
    <font>
      <sz val="10"/>
      <color rgb="FF000000"/>
      <name val="Century Gothic"/>
      <family val="2"/>
    </font>
    <font>
      <sz val="11"/>
      <name val="Calibri"/>
      <family val="2"/>
    </font>
    <font>
      <i/>
      <sz val="9"/>
      <color theme="0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  <family val="1"/>
    </font>
    <font>
      <u/>
      <sz val="10"/>
      <color indexed="12"/>
      <name val="Arial"/>
      <family val="2"/>
    </font>
    <font>
      <sz val="8"/>
      <color theme="0" tint="-0.499984740745262"/>
      <name val="Calibri Light"/>
      <family val="2"/>
      <scheme val="major"/>
    </font>
    <font>
      <sz val="8"/>
      <color theme="0" tint="-0.499984740745262"/>
      <name val="Calibri"/>
      <family val="2"/>
      <scheme val="minor"/>
    </font>
    <font>
      <b/>
      <sz val="9"/>
      <color theme="0" tint="-0.249977111117893"/>
      <name val="Calibri Light"/>
      <family val="2"/>
      <scheme val="major"/>
    </font>
    <font>
      <b/>
      <sz val="9"/>
      <color theme="0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</font>
    <font>
      <sz val="10"/>
      <color theme="0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auto="1"/>
      </right>
      <top style="thick">
        <color auto="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 style="thick">
        <color theme="1"/>
      </right>
      <top/>
      <bottom style="thin">
        <color theme="0" tint="-0.24994659260841701"/>
      </bottom>
      <diagonal/>
    </border>
    <border>
      <left/>
      <right style="thin">
        <color theme="1"/>
      </right>
      <top style="thick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24994659260841701"/>
      </right>
      <top style="thick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/>
      <diagonal/>
    </border>
    <border>
      <left style="thin">
        <color theme="0" tint="-0.24994659260841701"/>
      </left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ck">
        <color auto="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24994659260841701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/>
      <bottom style="thin">
        <color theme="0" tint="-0.2499465926084170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theme="0" tint="-0.24994659260841701"/>
      </bottom>
      <diagonal/>
    </border>
  </borders>
  <cellStyleXfs count="723">
    <xf numFmtId="0" fontId="0" fillId="0" borderId="0"/>
    <xf numFmtId="44" fontId="2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44" fillId="0" borderId="0" applyNumberFormat="0" applyFill="0" applyBorder="0" applyProtection="0"/>
    <xf numFmtId="0" fontId="49" fillId="0" borderId="0"/>
    <xf numFmtId="0" fontId="54" fillId="0" borderId="0" applyNumberFormat="0" applyFill="0" applyBorder="0" applyProtection="0"/>
    <xf numFmtId="44" fontId="44" fillId="0" borderId="0" applyFont="0" applyFill="0" applyBorder="0" applyAlignment="0" applyProtection="0"/>
    <xf numFmtId="0" fontId="44" fillId="0" borderId="0" applyNumberFormat="0" applyFill="0" applyBorder="0" applyProtection="0"/>
    <xf numFmtId="0" fontId="26" fillId="0" borderId="0"/>
    <xf numFmtId="0" fontId="26" fillId="0" borderId="0"/>
    <xf numFmtId="0" fontId="49" fillId="0" borderId="0"/>
    <xf numFmtId="0" fontId="25" fillId="0" borderId="0"/>
    <xf numFmtId="0" fontId="24" fillId="0" borderId="0"/>
    <xf numFmtId="0" fontId="59" fillId="12" borderId="0" applyNumberFormat="0" applyBorder="0" applyAlignment="0" applyProtection="0"/>
    <xf numFmtId="0" fontId="23" fillId="0" borderId="0"/>
    <xf numFmtId="0" fontId="22" fillId="0" borderId="0"/>
    <xf numFmtId="0" fontId="22" fillId="0" borderId="0"/>
    <xf numFmtId="0" fontId="21" fillId="0" borderId="0"/>
    <xf numFmtId="0" fontId="62" fillId="0" borderId="0"/>
    <xf numFmtId="0" fontId="20" fillId="0" borderId="0"/>
    <xf numFmtId="43" fontId="20" fillId="0" borderId="0" applyFont="0" applyFill="0" applyBorder="0" applyAlignment="0" applyProtection="0"/>
    <xf numFmtId="0" fontId="64" fillId="0" borderId="0"/>
    <xf numFmtId="0" fontId="64" fillId="0" borderId="0"/>
    <xf numFmtId="0" fontId="18" fillId="0" borderId="0"/>
    <xf numFmtId="0" fontId="68" fillId="0" borderId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21" borderId="0"/>
    <xf numFmtId="177" fontId="2" fillId="21" borderId="0"/>
    <xf numFmtId="177" fontId="2" fillId="21" borderId="0"/>
    <xf numFmtId="0" fontId="2" fillId="21" borderId="0"/>
    <xf numFmtId="0" fontId="2" fillId="21" borderId="0"/>
    <xf numFmtId="0" fontId="2" fillId="21" borderId="0"/>
    <xf numFmtId="177" fontId="2" fillId="21" borderId="0"/>
    <xf numFmtId="177" fontId="2" fillId="21" borderId="0"/>
    <xf numFmtId="0" fontId="2" fillId="21" borderId="0"/>
    <xf numFmtId="0" fontId="2" fillId="21" borderId="0"/>
    <xf numFmtId="0" fontId="2" fillId="21" borderId="0"/>
    <xf numFmtId="177" fontId="2" fillId="21" borderId="0"/>
    <xf numFmtId="177" fontId="2" fillId="21" borderId="0"/>
    <xf numFmtId="0" fontId="2" fillId="21" borderId="0"/>
    <xf numFmtId="0" fontId="2" fillId="21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20" borderId="0"/>
    <xf numFmtId="177" fontId="2" fillId="20" borderId="0"/>
    <xf numFmtId="177" fontId="2" fillId="20" borderId="0"/>
    <xf numFmtId="0" fontId="2" fillId="20" borderId="0"/>
    <xf numFmtId="0" fontId="2" fillId="20" borderId="0"/>
    <xf numFmtId="0" fontId="2" fillId="18" borderId="0"/>
    <xf numFmtId="177" fontId="2" fillId="18" borderId="0"/>
    <xf numFmtId="177" fontId="2" fillId="18" borderId="0"/>
    <xf numFmtId="0" fontId="2" fillId="18" borderId="0"/>
    <xf numFmtId="0" fontId="2" fillId="18" borderId="0"/>
    <xf numFmtId="0" fontId="2" fillId="18" borderId="0"/>
    <xf numFmtId="177" fontId="2" fillId="18" borderId="0"/>
    <xf numFmtId="177" fontId="2" fillId="18" borderId="0"/>
    <xf numFmtId="0" fontId="2" fillId="18" borderId="0"/>
    <xf numFmtId="0" fontId="2" fillId="18" borderId="0"/>
    <xf numFmtId="0" fontId="2" fillId="18" borderId="0"/>
    <xf numFmtId="177" fontId="2" fillId="18" borderId="0"/>
    <xf numFmtId="177" fontId="2" fillId="18" borderId="0"/>
    <xf numFmtId="0" fontId="2" fillId="18" borderId="0"/>
    <xf numFmtId="0" fontId="2" fillId="18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2" borderId="0"/>
    <xf numFmtId="177" fontId="2" fillId="22" borderId="0"/>
    <xf numFmtId="177" fontId="2" fillId="22" borderId="0"/>
    <xf numFmtId="0" fontId="2" fillId="22" borderId="0"/>
    <xf numFmtId="0" fontId="2" fillId="22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17" borderId="0"/>
    <xf numFmtId="177" fontId="2" fillId="17" borderId="0"/>
    <xf numFmtId="177" fontId="2" fillId="17" borderId="0"/>
    <xf numFmtId="0" fontId="2" fillId="17" borderId="0"/>
    <xf numFmtId="0" fontId="2" fillId="17" borderId="0"/>
    <xf numFmtId="0" fontId="2" fillId="17" borderId="0"/>
    <xf numFmtId="177" fontId="2" fillId="17" borderId="0"/>
    <xf numFmtId="177" fontId="2" fillId="17" borderId="0"/>
    <xf numFmtId="0" fontId="2" fillId="17" borderId="0"/>
    <xf numFmtId="0" fontId="2" fillId="17" borderId="0"/>
    <xf numFmtId="0" fontId="2" fillId="17" borderId="0"/>
    <xf numFmtId="177" fontId="2" fillId="17" borderId="0"/>
    <xf numFmtId="177" fontId="2" fillId="17" borderId="0"/>
    <xf numFmtId="0" fontId="2" fillId="17" borderId="0"/>
    <xf numFmtId="0" fontId="2" fillId="17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23" borderId="0"/>
    <xf numFmtId="177" fontId="2" fillId="23" borderId="0"/>
    <xf numFmtId="177" fontId="2" fillId="23" borderId="0"/>
    <xf numFmtId="0" fontId="2" fillId="23" borderId="0"/>
    <xf numFmtId="0" fontId="2" fillId="23" borderId="0"/>
    <xf numFmtId="0" fontId="2" fillId="19" borderId="0"/>
    <xf numFmtId="177" fontId="2" fillId="19" borderId="0"/>
    <xf numFmtId="177" fontId="2" fillId="19" borderId="0"/>
    <xf numFmtId="0" fontId="2" fillId="19" borderId="0"/>
    <xf numFmtId="0" fontId="2" fillId="19" borderId="0"/>
    <xf numFmtId="0" fontId="2" fillId="19" borderId="0"/>
    <xf numFmtId="177" fontId="2" fillId="19" borderId="0"/>
    <xf numFmtId="177" fontId="2" fillId="19" borderId="0"/>
    <xf numFmtId="0" fontId="2" fillId="19" borderId="0"/>
    <xf numFmtId="0" fontId="2" fillId="19" borderId="0"/>
    <xf numFmtId="0" fontId="2" fillId="19" borderId="0"/>
    <xf numFmtId="177" fontId="2" fillId="19" borderId="0"/>
    <xf numFmtId="177" fontId="2" fillId="19" borderId="0"/>
    <xf numFmtId="0" fontId="2" fillId="19" borderId="0"/>
    <xf numFmtId="0" fontId="2" fillId="19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2" fillId="24" borderId="0"/>
    <xf numFmtId="177" fontId="2" fillId="24" borderId="0"/>
    <xf numFmtId="177" fontId="2" fillId="24" borderId="0"/>
    <xf numFmtId="0" fontId="2" fillId="24" borderId="0"/>
    <xf numFmtId="0" fontId="2" fillId="24" borderId="0"/>
    <xf numFmtId="0" fontId="85" fillId="0" borderId="52">
      <alignment horizontal="left" vertical="center" wrapText="1"/>
    </xf>
    <xf numFmtId="177" fontId="85" fillId="0" borderId="52">
      <alignment horizontal="left" vertical="center" wrapText="1"/>
    </xf>
    <xf numFmtId="177" fontId="85" fillId="0" borderId="52">
      <alignment horizontal="left" vertical="center" wrapText="1"/>
    </xf>
    <xf numFmtId="0" fontId="85" fillId="0" borderId="52">
      <alignment horizontal="left" vertical="center" wrapText="1"/>
    </xf>
    <xf numFmtId="0" fontId="85" fillId="0" borderId="52">
      <alignment horizontal="left" vertical="center" wrapText="1"/>
    </xf>
    <xf numFmtId="43" fontId="2" fillId="0" borderId="0"/>
    <xf numFmtId="43" fontId="2" fillId="0" borderId="0"/>
    <xf numFmtId="44" fontId="2" fillId="0" borderId="0"/>
    <xf numFmtId="44" fontId="37" fillId="0" borderId="0"/>
    <xf numFmtId="44" fontId="37" fillId="0" borderId="0"/>
    <xf numFmtId="44" fontId="37" fillId="0" borderId="0"/>
    <xf numFmtId="44" fontId="37" fillId="0" borderId="0"/>
    <xf numFmtId="44" fontId="37" fillId="0" borderId="0"/>
    <xf numFmtId="44" fontId="37" fillId="0" borderId="0"/>
    <xf numFmtId="44" fontId="2" fillId="0" borderId="0"/>
    <xf numFmtId="44" fontId="2" fillId="0" borderId="0"/>
    <xf numFmtId="44" fontId="37" fillId="0" borderId="0"/>
    <xf numFmtId="44" fontId="37" fillId="0" borderId="0"/>
    <xf numFmtId="44" fontId="37" fillId="0" borderId="0"/>
    <xf numFmtId="44" fontId="84" fillId="0" borderId="0"/>
    <xf numFmtId="44" fontId="84" fillId="0" borderId="0"/>
    <xf numFmtId="44" fontId="84" fillId="0" borderId="0"/>
    <xf numFmtId="178" fontId="27" fillId="0" borderId="0"/>
    <xf numFmtId="0" fontId="86" fillId="0" borderId="0">
      <alignment vertical="top"/>
      <protection locked="0"/>
    </xf>
    <xf numFmtId="177" fontId="86" fillId="0" borderId="0">
      <alignment vertical="top"/>
      <protection locked="0"/>
    </xf>
    <xf numFmtId="177" fontId="86" fillId="0" borderId="0">
      <alignment vertical="top"/>
      <protection locked="0"/>
    </xf>
    <xf numFmtId="0" fontId="37" fillId="0" borderId="0"/>
    <xf numFmtId="177" fontId="37" fillId="0" borderId="0"/>
    <xf numFmtId="0" fontId="37" fillId="0" borderId="0"/>
    <xf numFmtId="177" fontId="37" fillId="0" borderId="0"/>
    <xf numFmtId="0" fontId="27" fillId="0" borderId="0"/>
    <xf numFmtId="0" fontId="37" fillId="0" borderId="0"/>
    <xf numFmtId="177" fontId="37" fillId="0" borderId="0"/>
    <xf numFmtId="0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177" fontId="37" fillId="0" borderId="0"/>
    <xf numFmtId="0" fontId="2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2" fillId="0" borderId="0"/>
    <xf numFmtId="177" fontId="2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2" fillId="0" borderId="0"/>
    <xf numFmtId="177" fontId="2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0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177" fontId="37" fillId="0" borderId="0"/>
    <xf numFmtId="177" fontId="2" fillId="0" borderId="0"/>
    <xf numFmtId="0" fontId="37" fillId="0" borderId="0"/>
    <xf numFmtId="177" fontId="37" fillId="0" borderId="0"/>
    <xf numFmtId="0" fontId="2" fillId="0" borderId="0"/>
    <xf numFmtId="177" fontId="2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0" fontId="37" fillId="0" borderId="0"/>
    <xf numFmtId="177" fontId="37" fillId="0" borderId="0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177" fontId="84" fillId="16" borderId="51"/>
    <xf numFmtId="177" fontId="84" fillId="16" borderId="51"/>
    <xf numFmtId="0" fontId="84" fillId="16" borderId="51"/>
    <xf numFmtId="0" fontId="84" fillId="16" borderId="51"/>
    <xf numFmtId="9" fontId="2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2" fillId="0" borderId="0"/>
    <xf numFmtId="9" fontId="37" fillId="0" borderId="0"/>
    <xf numFmtId="9" fontId="37" fillId="0" borderId="0"/>
    <xf numFmtId="9" fontId="37" fillId="0" borderId="0"/>
    <xf numFmtId="9" fontId="2" fillId="0" borderId="0"/>
    <xf numFmtId="9" fontId="84" fillId="0" borderId="0"/>
    <xf numFmtId="9" fontId="84" fillId="0" borderId="0"/>
    <xf numFmtId="9" fontId="84" fillId="0" borderId="0"/>
    <xf numFmtId="0" fontId="1" fillId="0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21" borderId="0"/>
    <xf numFmtId="177" fontId="1" fillId="21" borderId="0"/>
    <xf numFmtId="177" fontId="1" fillId="21" borderId="0"/>
    <xf numFmtId="0" fontId="1" fillId="21" borderId="0"/>
    <xf numFmtId="0" fontId="1" fillId="21" borderId="0"/>
    <xf numFmtId="0" fontId="1" fillId="21" borderId="0"/>
    <xf numFmtId="177" fontId="1" fillId="21" borderId="0"/>
    <xf numFmtId="177" fontId="1" fillId="21" borderId="0"/>
    <xf numFmtId="0" fontId="1" fillId="21" borderId="0"/>
    <xf numFmtId="0" fontId="1" fillId="21" borderId="0"/>
    <xf numFmtId="0" fontId="1" fillId="21" borderId="0"/>
    <xf numFmtId="177" fontId="1" fillId="21" borderId="0"/>
    <xf numFmtId="177" fontId="1" fillId="21" borderId="0"/>
    <xf numFmtId="0" fontId="1" fillId="21" borderId="0"/>
    <xf numFmtId="0" fontId="1" fillId="21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20" borderId="0"/>
    <xf numFmtId="177" fontId="1" fillId="20" borderId="0"/>
    <xf numFmtId="177" fontId="1" fillId="20" borderId="0"/>
    <xf numFmtId="0" fontId="1" fillId="20" borderId="0"/>
    <xf numFmtId="0" fontId="1" fillId="20" borderId="0"/>
    <xf numFmtId="0" fontId="1" fillId="18" borderId="0"/>
    <xf numFmtId="177" fontId="1" fillId="18" borderId="0"/>
    <xf numFmtId="177" fontId="1" fillId="18" borderId="0"/>
    <xf numFmtId="0" fontId="1" fillId="18" borderId="0"/>
    <xf numFmtId="0" fontId="1" fillId="18" borderId="0"/>
    <xf numFmtId="0" fontId="1" fillId="18" borderId="0"/>
    <xf numFmtId="177" fontId="1" fillId="18" borderId="0"/>
    <xf numFmtId="177" fontId="1" fillId="18" borderId="0"/>
    <xf numFmtId="0" fontId="1" fillId="18" borderId="0"/>
    <xf numFmtId="0" fontId="1" fillId="18" borderId="0"/>
    <xf numFmtId="0" fontId="1" fillId="18" borderId="0"/>
    <xf numFmtId="177" fontId="1" fillId="18" borderId="0"/>
    <xf numFmtId="177" fontId="1" fillId="18" borderId="0"/>
    <xf numFmtId="0" fontId="1" fillId="18" borderId="0"/>
    <xf numFmtId="0" fontId="1" fillId="18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2" borderId="0"/>
    <xf numFmtId="177" fontId="1" fillId="22" borderId="0"/>
    <xf numFmtId="177" fontId="1" fillId="22" borderId="0"/>
    <xf numFmtId="0" fontId="1" fillId="22" borderId="0"/>
    <xf numFmtId="0" fontId="1" fillId="22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17" borderId="0"/>
    <xf numFmtId="177" fontId="1" fillId="17" borderId="0"/>
    <xf numFmtId="177" fontId="1" fillId="17" borderId="0"/>
    <xf numFmtId="0" fontId="1" fillId="17" borderId="0"/>
    <xf numFmtId="0" fontId="1" fillId="17" borderId="0"/>
    <xf numFmtId="0" fontId="1" fillId="17" borderId="0"/>
    <xf numFmtId="177" fontId="1" fillId="17" borderId="0"/>
    <xf numFmtId="177" fontId="1" fillId="17" borderId="0"/>
    <xf numFmtId="0" fontId="1" fillId="17" borderId="0"/>
    <xf numFmtId="0" fontId="1" fillId="17" borderId="0"/>
    <xf numFmtId="0" fontId="1" fillId="17" borderId="0"/>
    <xf numFmtId="177" fontId="1" fillId="17" borderId="0"/>
    <xf numFmtId="177" fontId="1" fillId="17" borderId="0"/>
    <xf numFmtId="0" fontId="1" fillId="17" borderId="0"/>
    <xf numFmtId="0" fontId="1" fillId="17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23" borderId="0"/>
    <xf numFmtId="177" fontId="1" fillId="23" borderId="0"/>
    <xf numFmtId="177" fontId="1" fillId="23" borderId="0"/>
    <xf numFmtId="0" fontId="1" fillId="23" borderId="0"/>
    <xf numFmtId="0" fontId="1" fillId="23" borderId="0"/>
    <xf numFmtId="0" fontId="1" fillId="19" borderId="0"/>
    <xf numFmtId="177" fontId="1" fillId="19" borderId="0"/>
    <xf numFmtId="177" fontId="1" fillId="19" borderId="0"/>
    <xf numFmtId="0" fontId="1" fillId="19" borderId="0"/>
    <xf numFmtId="0" fontId="1" fillId="19" borderId="0"/>
    <xf numFmtId="0" fontId="1" fillId="19" borderId="0"/>
    <xf numFmtId="177" fontId="1" fillId="19" borderId="0"/>
    <xf numFmtId="177" fontId="1" fillId="19" borderId="0"/>
    <xf numFmtId="0" fontId="1" fillId="19" borderId="0"/>
    <xf numFmtId="0" fontId="1" fillId="19" borderId="0"/>
    <xf numFmtId="0" fontId="1" fillId="19" borderId="0"/>
    <xf numFmtId="177" fontId="1" fillId="19" borderId="0"/>
    <xf numFmtId="177" fontId="1" fillId="19" borderId="0"/>
    <xf numFmtId="0" fontId="1" fillId="19" borderId="0"/>
    <xf numFmtId="0" fontId="1" fillId="19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0" fontId="1" fillId="24" borderId="0"/>
    <xf numFmtId="177" fontId="1" fillId="24" borderId="0"/>
    <xf numFmtId="177" fontId="1" fillId="24" borderId="0"/>
    <xf numFmtId="0" fontId="1" fillId="24" borderId="0"/>
    <xf numFmtId="0" fontId="1" fillId="24" borderId="0"/>
    <xf numFmtId="43" fontId="1" fillId="0" borderId="0"/>
    <xf numFmtId="43" fontId="1" fillId="0" borderId="0"/>
    <xf numFmtId="44" fontId="1" fillId="0" borderId="0"/>
    <xf numFmtId="44" fontId="1" fillId="0" borderId="0"/>
    <xf numFmtId="44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9" fontId="1" fillId="0" borderId="0"/>
    <xf numFmtId="9" fontId="1" fillId="0" borderId="0"/>
    <xf numFmtId="9" fontId="1" fillId="0" borderId="0"/>
  </cellStyleXfs>
  <cellXfs count="565">
    <xf numFmtId="0" fontId="0" fillId="0" borderId="0" xfId="0"/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164" fontId="29" fillId="2" borderId="0" xfId="0" applyNumberFormat="1" applyFont="1" applyFill="1" applyAlignment="1">
      <alignment horizontal="center"/>
    </xf>
    <xf numFmtId="44" fontId="30" fillId="2" borderId="0" xfId="0" applyNumberFormat="1" applyFont="1" applyFill="1" applyAlignment="1">
      <alignment horizontal="center"/>
    </xf>
    <xf numFmtId="1" fontId="28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 horizontal="center"/>
    </xf>
    <xf numFmtId="0" fontId="0" fillId="2" borderId="0" xfId="0" applyFill="1"/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2" fontId="30" fillId="8" borderId="3" xfId="0" applyNumberFormat="1" applyFont="1" applyFill="1" applyBorder="1" applyAlignment="1">
      <alignment horizontal="centerContinuous"/>
    </xf>
    <xf numFmtId="0" fontId="30" fillId="8" borderId="4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0" fontId="28" fillId="0" borderId="0" xfId="0" applyFont="1"/>
    <xf numFmtId="0" fontId="28" fillId="8" borderId="10" xfId="0" applyFont="1" applyFill="1" applyBorder="1"/>
    <xf numFmtId="0" fontId="28" fillId="8" borderId="2" xfId="0" applyFont="1" applyFill="1" applyBorder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39" fillId="0" borderId="0" xfId="0" applyNumberFormat="1" applyFont="1" applyAlignment="1">
      <alignment horizontal="center" vertical="center" wrapText="1"/>
    </xf>
    <xf numFmtId="0" fontId="28" fillId="5" borderId="1" xfId="0" applyFont="1" applyFill="1" applyBorder="1"/>
    <xf numFmtId="0" fontId="28" fillId="5" borderId="3" xfId="0" applyFont="1" applyFill="1" applyBorder="1"/>
    <xf numFmtId="0" fontId="28" fillId="6" borderId="3" xfId="0" applyFont="1" applyFill="1" applyBorder="1" applyAlignment="1">
      <alignment horizontal="centerContinuous"/>
    </xf>
    <xf numFmtId="44" fontId="28" fillId="6" borderId="3" xfId="1" applyFont="1" applyFill="1" applyBorder="1" applyAlignment="1">
      <alignment horizontal="centerContinuous" vertical="center"/>
    </xf>
    <xf numFmtId="44" fontId="31" fillId="6" borderId="3" xfId="1" applyFont="1" applyFill="1" applyBorder="1" applyAlignment="1">
      <alignment horizontal="centerContinuous" vertical="center"/>
    </xf>
    <xf numFmtId="44" fontId="31" fillId="7" borderId="3" xfId="1" applyFont="1" applyFill="1" applyBorder="1" applyAlignment="1">
      <alignment horizontal="centerContinuous" vertical="center"/>
    </xf>
    <xf numFmtId="0" fontId="53" fillId="8" borderId="12" xfId="0" applyFont="1" applyFill="1" applyBorder="1" applyAlignment="1">
      <alignment horizontal="center" vertical="center" wrapText="1"/>
    </xf>
    <xf numFmtId="44" fontId="32" fillId="11" borderId="10" xfId="1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40" fillId="9" borderId="4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165" fontId="39" fillId="3" borderId="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2" borderId="0" xfId="0" applyFont="1" applyFill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horizontal="center"/>
      <protection locked="0"/>
    </xf>
    <xf numFmtId="0" fontId="31" fillId="3" borderId="4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right"/>
      <protection locked="0"/>
    </xf>
    <xf numFmtId="0" fontId="30" fillId="2" borderId="0" xfId="0" applyFont="1" applyFill="1" applyAlignment="1" applyProtection="1">
      <alignment horizontal="right" vertical="center"/>
      <protection locked="0"/>
    </xf>
    <xf numFmtId="0" fontId="34" fillId="0" borderId="0" xfId="0" applyFont="1"/>
    <xf numFmtId="0" fontId="28" fillId="9" borderId="15" xfId="0" applyFont="1" applyFill="1" applyBorder="1" applyAlignment="1" applyProtection="1">
      <alignment horizontal="right"/>
      <protection locked="0"/>
    </xf>
    <xf numFmtId="0" fontId="28" fillId="9" borderId="15" xfId="0" applyFont="1" applyFill="1" applyBorder="1" applyAlignment="1" applyProtection="1">
      <alignment horizontal="center" vertical="center"/>
      <protection locked="0"/>
    </xf>
    <xf numFmtId="0" fontId="28" fillId="9" borderId="15" xfId="0" applyFont="1" applyFill="1" applyBorder="1" applyAlignment="1" applyProtection="1">
      <alignment horizontal="right" vertical="center"/>
      <protection locked="0"/>
    </xf>
    <xf numFmtId="42" fontId="28" fillId="0" borderId="15" xfId="0" applyNumberFormat="1" applyFont="1" applyBorder="1" applyAlignment="1">
      <alignment vertical="center"/>
    </xf>
    <xf numFmtId="164" fontId="34" fillId="4" borderId="15" xfId="0" applyNumberFormat="1" applyFont="1" applyFill="1" applyBorder="1" applyAlignment="1">
      <alignment horizontal="center"/>
    </xf>
    <xf numFmtId="3" fontId="36" fillId="6" borderId="15" xfId="0" applyNumberFormat="1" applyFont="1" applyFill="1" applyBorder="1" applyAlignment="1">
      <alignment horizontal="center"/>
    </xf>
    <xf numFmtId="3" fontId="36" fillId="7" borderId="15" xfId="0" applyNumberFormat="1" applyFont="1" applyFill="1" applyBorder="1" applyAlignment="1">
      <alignment horizontal="center"/>
    </xf>
    <xf numFmtId="164" fontId="32" fillId="7" borderId="15" xfId="0" applyNumberFormat="1" applyFont="1" applyFill="1" applyBorder="1" applyAlignment="1">
      <alignment horizontal="center" vertical="center"/>
    </xf>
    <xf numFmtId="42" fontId="34" fillId="8" borderId="15" xfId="0" applyNumberFormat="1" applyFont="1" applyFill="1" applyBorder="1"/>
    <xf numFmtId="166" fontId="0" fillId="2" borderId="0" xfId="0" applyNumberFormat="1" applyFill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3" fontId="36" fillId="6" borderId="23" xfId="0" applyNumberFormat="1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166" fontId="36" fillId="3" borderId="11" xfId="0" applyNumberFormat="1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0" fillId="8" borderId="9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6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4" fontId="55" fillId="8" borderId="3" xfId="1" applyFont="1" applyFill="1" applyBorder="1" applyAlignment="1">
      <alignment horizontal="centerContinuous" vertical="center"/>
    </xf>
    <xf numFmtId="0" fontId="0" fillId="2" borderId="28" xfId="0" applyFill="1" applyBorder="1" applyAlignment="1">
      <alignment horizontal="centerContinuous"/>
    </xf>
    <xf numFmtId="0" fontId="0" fillId="0" borderId="28" xfId="0" applyBorder="1" applyAlignment="1">
      <alignment horizontal="centerContinuous"/>
    </xf>
    <xf numFmtId="164" fontId="34" fillId="5" borderId="15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4" fillId="0" borderId="0" xfId="0" applyNumberFormat="1" applyFont="1" applyAlignment="1">
      <alignment horizontal="center"/>
    </xf>
    <xf numFmtId="166" fontId="34" fillId="9" borderId="15" xfId="0" applyNumberFormat="1" applyFont="1" applyFill="1" applyBorder="1" applyAlignment="1" applyProtection="1">
      <alignment horizontal="center"/>
      <protection locked="0"/>
    </xf>
    <xf numFmtId="0" fontId="31" fillId="3" borderId="4" xfId="0" applyFont="1" applyFill="1" applyBorder="1" applyAlignment="1">
      <alignment horizontal="center" wrapText="1"/>
    </xf>
    <xf numFmtId="1" fontId="28" fillId="9" borderId="15" xfId="9" applyNumberFormat="1" applyFont="1" applyFill="1" applyBorder="1" applyAlignment="1">
      <alignment horizontal="center" vertical="center"/>
    </xf>
    <xf numFmtId="44" fontId="30" fillId="2" borderId="0" xfId="0" applyNumberFormat="1" applyFont="1" applyFill="1" applyAlignment="1">
      <alignment horizontal="centerContinuous"/>
    </xf>
    <xf numFmtId="0" fontId="0" fillId="11" borderId="30" xfId="0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/>
    </xf>
    <xf numFmtId="0" fontId="34" fillId="0" borderId="15" xfId="0" applyFont="1" applyBorder="1" applyAlignment="1" applyProtection="1">
      <alignment horizontal="right"/>
      <protection locked="0"/>
    </xf>
    <xf numFmtId="0" fontId="34" fillId="9" borderId="15" xfId="0" applyFont="1" applyFill="1" applyBorder="1" applyAlignment="1" applyProtection="1">
      <alignment horizontal="right"/>
      <protection locked="0"/>
    </xf>
    <xf numFmtId="0" fontId="34" fillId="9" borderId="15" xfId="0" applyFont="1" applyFill="1" applyBorder="1" applyAlignment="1" applyProtection="1">
      <alignment horizontal="right" vertical="center"/>
      <protection locked="0"/>
    </xf>
    <xf numFmtId="0" fontId="63" fillId="0" borderId="0" xfId="2" applyFont="1" applyAlignment="1">
      <alignment horizontal="left" vertical="top" wrapText="1" readingOrder="1"/>
    </xf>
    <xf numFmtId="0" fontId="63" fillId="0" borderId="0" xfId="11" applyFont="1" applyAlignment="1">
      <alignment horizontal="left" vertical="top" wrapText="1" readingOrder="1"/>
    </xf>
    <xf numFmtId="0" fontId="63" fillId="0" borderId="29" xfId="11" applyFont="1" applyBorder="1" applyAlignment="1">
      <alignment horizontal="left" vertical="top" wrapText="1" readingOrder="1"/>
    </xf>
    <xf numFmtId="0" fontId="28" fillId="0" borderId="0" xfId="0" applyFont="1" applyAlignment="1">
      <alignment horizontal="left"/>
    </xf>
    <xf numFmtId="0" fontId="74" fillId="0" borderId="0" xfId="0" applyFont="1"/>
    <xf numFmtId="0" fontId="51" fillId="2" borderId="0" xfId="0" applyFont="1" applyFill="1" applyAlignment="1">
      <alignment horizontal="right" vertical="center"/>
    </xf>
    <xf numFmtId="0" fontId="51" fillId="3" borderId="1" xfId="0" applyFont="1" applyFill="1" applyBorder="1" applyAlignment="1">
      <alignment horizontal="left"/>
    </xf>
    <xf numFmtId="0" fontId="51" fillId="3" borderId="4" xfId="0" applyFont="1" applyFill="1" applyBorder="1" applyAlignment="1">
      <alignment horizontal="center" wrapText="1"/>
    </xf>
    <xf numFmtId="0" fontId="28" fillId="9" borderId="15" xfId="0" applyFont="1" applyFill="1" applyBorder="1" applyAlignment="1" applyProtection="1">
      <alignment horizontal="left"/>
      <protection locked="0"/>
    </xf>
    <xf numFmtId="166" fontId="61" fillId="4" borderId="4" xfId="0" applyNumberFormat="1" applyFont="1" applyFill="1" applyBorder="1" applyAlignment="1">
      <alignment horizontal="center" wrapText="1"/>
    </xf>
    <xf numFmtId="0" fontId="28" fillId="15" borderId="4" xfId="0" applyFont="1" applyFill="1" applyBorder="1" applyAlignment="1">
      <alignment horizontal="center" vertical="center" wrapText="1"/>
    </xf>
    <xf numFmtId="166" fontId="28" fillId="15" borderId="4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65" fillId="0" borderId="0" xfId="0" applyFont="1"/>
    <xf numFmtId="166" fontId="34" fillId="9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65" fontId="35" fillId="0" borderId="0" xfId="3" applyNumberFormat="1" applyFont="1" applyAlignment="1">
      <alignment horizontal="center" vertical="center" wrapText="1"/>
    </xf>
    <xf numFmtId="165" fontId="35" fillId="0" borderId="0" xfId="3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3" borderId="0" xfId="0" applyFont="1" applyFill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64" fontId="34" fillId="5" borderId="23" xfId="0" applyNumberFormat="1" applyFont="1" applyFill="1" applyBorder="1" applyAlignment="1">
      <alignment horizontal="center"/>
    </xf>
    <xf numFmtId="44" fontId="31" fillId="7" borderId="1" xfId="1" applyFont="1" applyFill="1" applyBorder="1" applyAlignment="1">
      <alignment horizontal="centerContinuous" vertical="center"/>
    </xf>
    <xf numFmtId="2" fontId="30" fillId="8" borderId="1" xfId="0" applyNumberFormat="1" applyFont="1" applyFill="1" applyBorder="1" applyAlignment="1">
      <alignment horizontal="centerContinuous"/>
    </xf>
    <xf numFmtId="0" fontId="43" fillId="5" borderId="12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Continuous" vertical="center"/>
    </xf>
    <xf numFmtId="0" fontId="69" fillId="5" borderId="2" xfId="0" applyFont="1" applyFill="1" applyBorder="1" applyAlignment="1">
      <alignment horizontal="centerContinuous" vertical="center"/>
    </xf>
    <xf numFmtId="0" fontId="69" fillId="5" borderId="33" xfId="0" applyFont="1" applyFill="1" applyBorder="1" applyAlignment="1">
      <alignment horizontal="centerContinuous" vertical="center"/>
    </xf>
    <xf numFmtId="0" fontId="69" fillId="5" borderId="34" xfId="0" applyFont="1" applyFill="1" applyBorder="1" applyAlignment="1">
      <alignment horizontal="centerContinuous" vertical="center"/>
    </xf>
    <xf numFmtId="0" fontId="69" fillId="5" borderId="35" xfId="0" applyFont="1" applyFill="1" applyBorder="1" applyAlignment="1">
      <alignment horizontal="centerContinuous" vertical="center"/>
    </xf>
    <xf numFmtId="0" fontId="28" fillId="5" borderId="36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textRotation="90" wrapText="1"/>
    </xf>
    <xf numFmtId="0" fontId="28" fillId="5" borderId="39" xfId="0" applyFont="1" applyFill="1" applyBorder="1" applyAlignment="1">
      <alignment horizontal="center" vertical="center" textRotation="90" wrapText="1"/>
    </xf>
    <xf numFmtId="0" fontId="28" fillId="5" borderId="38" xfId="0" applyFont="1" applyFill="1" applyBorder="1" applyAlignment="1">
      <alignment horizontal="center" vertical="center" wrapText="1"/>
    </xf>
    <xf numFmtId="0" fontId="31" fillId="6" borderId="40" xfId="0" applyFont="1" applyFill="1" applyBorder="1" applyAlignment="1">
      <alignment horizontal="center" vertical="center" textRotation="90" wrapText="1"/>
    </xf>
    <xf numFmtId="0" fontId="30" fillId="8" borderId="38" xfId="0" applyFont="1" applyFill="1" applyBorder="1" applyAlignment="1">
      <alignment horizontal="center" vertical="center" wrapText="1"/>
    </xf>
    <xf numFmtId="44" fontId="28" fillId="6" borderId="2" xfId="1" applyFont="1" applyFill="1" applyBorder="1" applyAlignment="1">
      <alignment horizontal="centerContinuous" vertical="center"/>
    </xf>
    <xf numFmtId="44" fontId="28" fillId="6" borderId="1" xfId="1" applyFont="1" applyFill="1" applyBorder="1" applyAlignment="1">
      <alignment horizontal="centerContinuous" vertical="center"/>
    </xf>
    <xf numFmtId="44" fontId="31" fillId="7" borderId="2" xfId="1" applyFont="1" applyFill="1" applyBorder="1" applyAlignment="1">
      <alignment horizontal="centerContinuous" vertical="center"/>
    </xf>
    <xf numFmtId="0" fontId="30" fillId="8" borderId="39" xfId="0" applyFont="1" applyFill="1" applyBorder="1" applyAlignment="1">
      <alignment horizontal="center" vertical="center" textRotation="90" wrapText="1"/>
    </xf>
    <xf numFmtId="0" fontId="30" fillId="8" borderId="40" xfId="0" applyFont="1" applyFill="1" applyBorder="1" applyAlignment="1">
      <alignment horizontal="center" vertical="center" textRotation="90" wrapText="1"/>
    </xf>
    <xf numFmtId="0" fontId="28" fillId="5" borderId="40" xfId="0" applyFont="1" applyFill="1" applyBorder="1" applyAlignment="1">
      <alignment horizontal="center" vertical="center" textRotation="90" wrapText="1"/>
    </xf>
    <xf numFmtId="0" fontId="31" fillId="6" borderId="38" xfId="0" applyFont="1" applyFill="1" applyBorder="1" applyAlignment="1">
      <alignment horizontal="center" vertical="center" wrapText="1"/>
    </xf>
    <xf numFmtId="0" fontId="60" fillId="3" borderId="0" xfId="0" applyFont="1" applyFill="1" applyAlignment="1">
      <alignment horizontal="center" vertical="center" wrapText="1"/>
    </xf>
    <xf numFmtId="164" fontId="40" fillId="10" borderId="4" xfId="0" applyNumberFormat="1" applyFont="1" applyFill="1" applyBorder="1" applyAlignment="1">
      <alignment horizontal="center" vertical="center" wrapText="1"/>
    </xf>
    <xf numFmtId="0" fontId="60" fillId="3" borderId="6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28" fillId="5" borderId="43" xfId="0" applyFont="1" applyFill="1" applyBorder="1"/>
    <xf numFmtId="0" fontId="28" fillId="5" borderId="44" xfId="0" applyFont="1" applyFill="1" applyBorder="1" applyAlignment="1">
      <alignment horizontal="center" vertical="center" textRotation="90" wrapText="1"/>
    </xf>
    <xf numFmtId="0" fontId="41" fillId="7" borderId="12" xfId="0" applyFont="1" applyFill="1" applyBorder="1" applyAlignment="1">
      <alignment horizontal="center" vertical="center" wrapText="1"/>
    </xf>
    <xf numFmtId="44" fontId="28" fillId="6" borderId="43" xfId="1" applyFont="1" applyFill="1" applyBorder="1" applyAlignment="1">
      <alignment horizontal="centerContinuous" vertical="center"/>
    </xf>
    <xf numFmtId="0" fontId="31" fillId="6" borderId="39" xfId="0" applyFont="1" applyFill="1" applyBorder="1" applyAlignment="1">
      <alignment horizontal="center" vertical="center" textRotation="90" wrapText="1"/>
    </xf>
    <xf numFmtId="0" fontId="0" fillId="7" borderId="0" xfId="0" applyFill="1" applyAlignment="1">
      <alignment horizontal="center" vertical="center" wrapText="1"/>
    </xf>
    <xf numFmtId="3" fontId="36" fillId="7" borderId="25" xfId="0" applyNumberFormat="1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textRotation="90" wrapText="1"/>
    </xf>
    <xf numFmtId="44" fontId="32" fillId="7" borderId="1" xfId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 textRotation="90" wrapText="1"/>
    </xf>
    <xf numFmtId="0" fontId="28" fillId="5" borderId="46" xfId="0" applyFont="1" applyFill="1" applyBorder="1" applyAlignment="1">
      <alignment horizontal="center" vertical="center" wrapText="1"/>
    </xf>
    <xf numFmtId="0" fontId="65" fillId="7" borderId="31" xfId="0" applyFont="1" applyFill="1" applyBorder="1"/>
    <xf numFmtId="49" fontId="57" fillId="0" borderId="47" xfId="0" applyNumberFormat="1" applyFont="1" applyBorder="1" applyAlignment="1">
      <alignment horizontal="center" vertical="center" wrapText="1"/>
    </xf>
    <xf numFmtId="49" fontId="57" fillId="0" borderId="48" xfId="0" applyNumberFormat="1" applyFont="1" applyBorder="1" applyAlignment="1">
      <alignment horizontal="center" vertical="center" wrapText="1"/>
    </xf>
    <xf numFmtId="166" fontId="28" fillId="9" borderId="21" xfId="0" applyNumberFormat="1" applyFont="1" applyFill="1" applyBorder="1" applyAlignment="1" applyProtection="1">
      <alignment horizontal="center" vertical="center"/>
      <protection locked="0"/>
    </xf>
    <xf numFmtId="168" fontId="34" fillId="9" borderId="15" xfId="0" applyNumberFormat="1" applyFont="1" applyFill="1" applyBorder="1" applyAlignment="1" applyProtection="1">
      <alignment horizontal="center" vertical="center"/>
      <protection locked="0"/>
    </xf>
    <xf numFmtId="168" fontId="34" fillId="9" borderId="15" xfId="0" applyNumberFormat="1" applyFont="1" applyFill="1" applyBorder="1" applyAlignment="1" applyProtection="1">
      <alignment horizontal="center"/>
      <protection locked="0"/>
    </xf>
    <xf numFmtId="0" fontId="28" fillId="9" borderId="15" xfId="0" applyFont="1" applyFill="1" applyBorder="1" applyAlignment="1" applyProtection="1">
      <alignment horizontal="center"/>
      <protection locked="0"/>
    </xf>
    <xf numFmtId="0" fontId="33" fillId="9" borderId="15" xfId="0" applyFont="1" applyFill="1" applyBorder="1" applyAlignment="1" applyProtection="1">
      <alignment horizontal="center"/>
      <protection locked="0"/>
    </xf>
    <xf numFmtId="166" fontId="28" fillId="9" borderId="15" xfId="0" applyNumberFormat="1" applyFont="1" applyFill="1" applyBorder="1" applyAlignment="1" applyProtection="1">
      <alignment horizontal="center"/>
      <protection locked="0"/>
    </xf>
    <xf numFmtId="0" fontId="33" fillId="9" borderId="15" xfId="0" applyFont="1" applyFill="1" applyBorder="1" applyAlignment="1" applyProtection="1">
      <alignment horizontal="center" vertical="center"/>
      <protection locked="0"/>
    </xf>
    <xf numFmtId="166" fontId="28" fillId="9" borderId="15" xfId="0" applyNumberFormat="1" applyFont="1" applyFill="1" applyBorder="1" applyAlignment="1" applyProtection="1">
      <alignment horizontal="center" vertical="center"/>
      <protection locked="0"/>
    </xf>
    <xf numFmtId="0" fontId="30" fillId="9" borderId="15" xfId="0" applyFont="1" applyFill="1" applyBorder="1" applyAlignment="1" applyProtection="1">
      <alignment horizontal="center" vertical="center"/>
      <protection locked="0"/>
    </xf>
    <xf numFmtId="166" fontId="30" fillId="9" borderId="15" xfId="0" applyNumberFormat="1" applyFont="1" applyFill="1" applyBorder="1" applyAlignment="1" applyProtection="1">
      <alignment horizontal="center" vertical="center"/>
      <protection locked="0"/>
    </xf>
    <xf numFmtId="166" fontId="35" fillId="9" borderId="21" xfId="0" applyNumberFormat="1" applyFont="1" applyFill="1" applyBorder="1" applyAlignment="1" applyProtection="1">
      <alignment horizontal="center"/>
      <protection locked="0"/>
    </xf>
    <xf numFmtId="166" fontId="35" fillId="9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pivotButton="1" applyFont="1" applyAlignment="1">
      <alignment horizontal="center"/>
    </xf>
    <xf numFmtId="0" fontId="28" fillId="13" borderId="15" xfId="0" applyFont="1" applyFill="1" applyBorder="1" applyAlignment="1" applyProtection="1">
      <alignment horizontal="center"/>
      <protection locked="0"/>
    </xf>
    <xf numFmtId="0" fontId="33" fillId="13" borderId="15" xfId="0" applyFont="1" applyFill="1" applyBorder="1" applyAlignment="1" applyProtection="1">
      <alignment horizontal="center"/>
      <protection locked="0"/>
    </xf>
    <xf numFmtId="166" fontId="28" fillId="13" borderId="15" xfId="0" applyNumberFormat="1" applyFont="1" applyFill="1" applyBorder="1" applyAlignment="1" applyProtection="1">
      <alignment horizontal="center"/>
      <protection locked="0"/>
    </xf>
    <xf numFmtId="166" fontId="34" fillId="9" borderId="21" xfId="0" applyNumberFormat="1" applyFont="1" applyFill="1" applyBorder="1" applyAlignment="1" applyProtection="1">
      <alignment horizontal="center"/>
      <protection locked="0"/>
    </xf>
    <xf numFmtId="166" fontId="34" fillId="9" borderId="21" xfId="0" applyNumberFormat="1" applyFont="1" applyFill="1" applyBorder="1" applyAlignment="1" applyProtection="1">
      <alignment horizontal="center" vertical="center"/>
      <protection locked="0"/>
    </xf>
    <xf numFmtId="0" fontId="28" fillId="9" borderId="21" xfId="0" applyFont="1" applyFill="1" applyBorder="1" applyAlignment="1" applyProtection="1">
      <alignment horizontal="left"/>
      <protection locked="0"/>
    </xf>
    <xf numFmtId="166" fontId="35" fillId="13" borderId="21" xfId="0" applyNumberFormat="1" applyFont="1" applyFill="1" applyBorder="1" applyAlignment="1" applyProtection="1">
      <alignment horizontal="center"/>
      <protection locked="0"/>
    </xf>
    <xf numFmtId="1" fontId="72" fillId="0" borderId="15" xfId="0" applyNumberFormat="1" applyFont="1" applyBorder="1" applyAlignment="1">
      <alignment horizontal="center"/>
    </xf>
    <xf numFmtId="0" fontId="28" fillId="9" borderId="21" xfId="0" applyFont="1" applyFill="1" applyBorder="1" applyAlignment="1" applyProtection="1">
      <alignment horizontal="center" vertical="center"/>
      <protection locked="0"/>
    </xf>
    <xf numFmtId="0" fontId="34" fillId="0" borderId="0" xfId="0" pivotButton="1" applyFont="1" applyAlignment="1">
      <alignment horizontal="right"/>
    </xf>
    <xf numFmtId="166" fontId="30" fillId="9" borderId="15" xfId="0" applyNumberFormat="1" applyFont="1" applyFill="1" applyBorder="1" applyAlignment="1" applyProtection="1">
      <alignment horizontal="center"/>
      <protection locked="0"/>
    </xf>
    <xf numFmtId="0" fontId="30" fillId="9" borderId="15" xfId="0" applyFont="1" applyFill="1" applyBorder="1" applyAlignment="1" applyProtection="1">
      <alignment horizontal="center"/>
      <protection locked="0"/>
    </xf>
    <xf numFmtId="0" fontId="30" fillId="9" borderId="15" xfId="0" applyFont="1" applyFill="1" applyBorder="1" applyAlignment="1" applyProtection="1">
      <alignment horizontal="right"/>
      <protection locked="0"/>
    </xf>
    <xf numFmtId="166" fontId="30" fillId="9" borderId="21" xfId="0" applyNumberFormat="1" applyFont="1" applyFill="1" applyBorder="1" applyAlignment="1" applyProtection="1">
      <alignment horizontal="center" vertical="center"/>
      <protection locked="0"/>
    </xf>
    <xf numFmtId="0" fontId="77" fillId="9" borderId="23" xfId="0" applyFont="1" applyFill="1" applyBorder="1" applyAlignment="1">
      <alignment horizontal="left"/>
    </xf>
    <xf numFmtId="0" fontId="65" fillId="7" borderId="22" xfId="0" applyFont="1" applyFill="1" applyBorder="1" applyAlignment="1" applyProtection="1">
      <alignment vertical="center" wrapText="1"/>
      <protection locked="0"/>
    </xf>
    <xf numFmtId="0" fontId="65" fillId="7" borderId="6" xfId="14" applyFont="1" applyFill="1" applyBorder="1" applyAlignment="1" applyProtection="1">
      <alignment vertical="center" wrapText="1"/>
      <protection locked="0"/>
    </xf>
    <xf numFmtId="0" fontId="65" fillId="7" borderId="22" xfId="14" applyFont="1" applyFill="1" applyBorder="1" applyAlignment="1" applyProtection="1">
      <alignment vertical="center" wrapText="1"/>
      <protection locked="0"/>
    </xf>
    <xf numFmtId="0" fontId="32" fillId="7" borderId="22" xfId="14" applyFont="1" applyFill="1" applyBorder="1" applyAlignment="1" applyProtection="1">
      <alignment vertical="center" wrapText="1"/>
      <protection locked="0"/>
    </xf>
    <xf numFmtId="0" fontId="65" fillId="7" borderId="6" xfId="0" applyFont="1" applyFill="1" applyBorder="1" applyAlignment="1" applyProtection="1">
      <alignment vertical="center" wrapText="1"/>
      <protection locked="0"/>
    </xf>
    <xf numFmtId="0" fontId="47" fillId="0" borderId="0" xfId="0" applyFont="1"/>
    <xf numFmtId="0" fontId="34" fillId="9" borderId="25" xfId="0" applyFont="1" applyFill="1" applyBorder="1" applyAlignment="1" applyProtection="1">
      <alignment horizontal="center"/>
      <protection locked="0"/>
    </xf>
    <xf numFmtId="0" fontId="35" fillId="9" borderId="15" xfId="0" applyFont="1" applyFill="1" applyBorder="1" applyAlignment="1" applyProtection="1">
      <alignment horizontal="center"/>
      <protection locked="0"/>
    </xf>
    <xf numFmtId="0" fontId="35" fillId="9" borderId="15" xfId="0" applyFont="1" applyFill="1" applyBorder="1" applyAlignment="1" applyProtection="1">
      <alignment horizontal="right"/>
      <protection locked="0"/>
    </xf>
    <xf numFmtId="0" fontId="34" fillId="9" borderId="15" xfId="0" applyFont="1" applyFill="1" applyBorder="1" applyAlignment="1" applyProtection="1">
      <alignment horizontal="left"/>
      <protection locked="0"/>
    </xf>
    <xf numFmtId="166" fontId="35" fillId="9" borderId="15" xfId="0" applyNumberFormat="1" applyFont="1" applyFill="1" applyBorder="1" applyAlignment="1" applyProtection="1">
      <alignment horizontal="center"/>
      <protection locked="0"/>
    </xf>
    <xf numFmtId="0" fontId="70" fillId="9" borderId="15" xfId="0" applyFont="1" applyFill="1" applyBorder="1" applyAlignment="1">
      <alignment horizontal="center"/>
    </xf>
    <xf numFmtId="169" fontId="30" fillId="6" borderId="10" xfId="0" applyNumberFormat="1" applyFont="1" applyFill="1" applyBorder="1" applyAlignment="1">
      <alignment horizontal="center"/>
    </xf>
    <xf numFmtId="169" fontId="75" fillId="6" borderId="9" xfId="0" applyNumberFormat="1" applyFont="1" applyFill="1" applyBorder="1" applyAlignment="1">
      <alignment horizontal="center" vertical="center" wrapText="1"/>
    </xf>
    <xf numFmtId="169" fontId="30" fillId="0" borderId="0" xfId="0" applyNumberFormat="1" applyFont="1" applyAlignment="1">
      <alignment horizontal="center"/>
    </xf>
    <xf numFmtId="3" fontId="32" fillId="11" borderId="15" xfId="0" applyNumberFormat="1" applyFont="1" applyFill="1" applyBorder="1" applyAlignment="1">
      <alignment horizontal="center" vertical="center"/>
    </xf>
    <xf numFmtId="3" fontId="7" fillId="11" borderId="15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65" fillId="7" borderId="6" xfId="0" applyFont="1" applyFill="1" applyBorder="1" applyProtection="1">
      <protection locked="0"/>
    </xf>
    <xf numFmtId="0" fontId="34" fillId="3" borderId="1" xfId="0" applyFont="1" applyFill="1" applyBorder="1" applyAlignment="1" applyProtection="1">
      <alignment horizontal="right"/>
      <protection locked="0"/>
    </xf>
    <xf numFmtId="0" fontId="36" fillId="3" borderId="4" xfId="0" applyFont="1" applyFill="1" applyBorder="1" applyAlignment="1" applyProtection="1">
      <alignment horizontal="center" vertical="center"/>
      <protection locked="0"/>
    </xf>
    <xf numFmtId="0" fontId="34" fillId="13" borderId="15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166" fontId="28" fillId="9" borderId="21" xfId="0" applyNumberFormat="1" applyFont="1" applyFill="1" applyBorder="1" applyAlignment="1" applyProtection="1">
      <alignment horizontal="center"/>
      <protection locked="0"/>
    </xf>
    <xf numFmtId="0" fontId="32" fillId="7" borderId="22" xfId="0" applyFont="1" applyFill="1" applyBorder="1" applyProtection="1">
      <protection locked="0"/>
    </xf>
    <xf numFmtId="0" fontId="70" fillId="9" borderId="15" xfId="0" applyFont="1" applyFill="1" applyBorder="1" applyAlignment="1">
      <alignment horizontal="center" vertical="center"/>
    </xf>
    <xf numFmtId="0" fontId="34" fillId="9" borderId="15" xfId="0" applyFont="1" applyFill="1" applyBorder="1" applyAlignment="1" applyProtection="1">
      <alignment horizontal="center" vertical="center"/>
      <protection locked="0"/>
    </xf>
    <xf numFmtId="166" fontId="30" fillId="9" borderId="21" xfId="0" applyNumberFormat="1" applyFont="1" applyFill="1" applyBorder="1" applyAlignment="1" applyProtection="1">
      <alignment horizontal="center"/>
      <protection locked="0"/>
    </xf>
    <xf numFmtId="0" fontId="35" fillId="9" borderId="15" xfId="0" applyFont="1" applyFill="1" applyBorder="1" applyAlignment="1" applyProtection="1">
      <alignment horizontal="center" vertical="center"/>
      <protection locked="0"/>
    </xf>
    <xf numFmtId="166" fontId="35" fillId="9" borderId="15" xfId="0" applyNumberFormat="1" applyFont="1" applyFill="1" applyBorder="1" applyAlignment="1" applyProtection="1">
      <alignment horizontal="center" vertical="center"/>
      <protection locked="0"/>
    </xf>
    <xf numFmtId="0" fontId="35" fillId="9" borderId="15" xfId="0" applyFont="1" applyFill="1" applyBorder="1" applyAlignment="1" applyProtection="1">
      <alignment horizontal="right" vertical="center"/>
      <protection locked="0"/>
    </xf>
    <xf numFmtId="0" fontId="34" fillId="9" borderId="15" xfId="0" applyFont="1" applyFill="1" applyBorder="1" applyAlignment="1" applyProtection="1">
      <alignment horizontal="center"/>
      <protection locked="0"/>
    </xf>
    <xf numFmtId="0" fontId="28" fillId="9" borderId="15" xfId="0" applyFont="1" applyFill="1" applyBorder="1" applyAlignment="1">
      <alignment horizontal="center"/>
    </xf>
    <xf numFmtId="0" fontId="34" fillId="9" borderId="21" xfId="0" applyFont="1" applyFill="1" applyBorder="1" applyAlignment="1" applyProtection="1">
      <alignment horizontal="left"/>
      <protection locked="0"/>
    </xf>
    <xf numFmtId="0" fontId="32" fillId="7" borderId="6" xfId="14" applyFont="1" applyFill="1" applyBorder="1" applyAlignment="1" applyProtection="1">
      <alignment vertical="center" wrapText="1"/>
      <protection locked="0"/>
    </xf>
    <xf numFmtId="0" fontId="65" fillId="7" borderId="22" xfId="0" applyFont="1" applyFill="1" applyBorder="1" applyProtection="1">
      <protection locked="0"/>
    </xf>
    <xf numFmtId="0" fontId="78" fillId="0" borderId="0" xfId="4" applyFont="1" applyAlignment="1">
      <alignment horizontal="center" vertical="center" wrapText="1"/>
    </xf>
    <xf numFmtId="0" fontId="80" fillId="0" borderId="29" xfId="11" applyFont="1" applyBorder="1" applyAlignment="1">
      <alignment horizontal="center" vertical="top" wrapText="1" readingOrder="1"/>
    </xf>
    <xf numFmtId="166" fontId="34" fillId="9" borderId="21" xfId="0" applyNumberFormat="1" applyFont="1" applyFill="1" applyBorder="1" applyAlignment="1">
      <alignment horizontal="center"/>
    </xf>
    <xf numFmtId="0" fontId="34" fillId="9" borderId="15" xfId="0" applyFont="1" applyFill="1" applyBorder="1" applyAlignment="1">
      <alignment horizontal="right"/>
    </xf>
    <xf numFmtId="168" fontId="34" fillId="9" borderId="15" xfId="0" applyNumberFormat="1" applyFont="1" applyFill="1" applyBorder="1" applyAlignment="1">
      <alignment horizontal="center"/>
    </xf>
    <xf numFmtId="168" fontId="73" fillId="0" borderId="15" xfId="0" applyNumberFormat="1" applyFont="1" applyBorder="1" applyAlignment="1">
      <alignment horizontal="center"/>
    </xf>
    <xf numFmtId="9" fontId="34" fillId="5" borderId="6" xfId="0" applyNumberFormat="1" applyFont="1" applyFill="1" applyBorder="1" applyAlignment="1" applyProtection="1">
      <alignment horizontal="center"/>
      <protection locked="0"/>
    </xf>
    <xf numFmtId="9" fontId="35" fillId="5" borderId="6" xfId="0" applyNumberFormat="1" applyFont="1" applyFill="1" applyBorder="1" applyAlignment="1" applyProtection="1">
      <alignment horizontal="center" vertical="center"/>
      <protection locked="0"/>
    </xf>
    <xf numFmtId="171" fontId="73" fillId="0" borderId="15" xfId="0" applyNumberFormat="1" applyFont="1" applyBorder="1" applyAlignment="1">
      <alignment horizontal="center"/>
    </xf>
    <xf numFmtId="44" fontId="73" fillId="0" borderId="15" xfId="0" applyNumberFormat="1" applyFont="1" applyBorder="1" applyAlignment="1">
      <alignment horizontal="center"/>
    </xf>
    <xf numFmtId="1" fontId="0" fillId="0" borderId="0" xfId="0" applyNumberFormat="1"/>
    <xf numFmtId="0" fontId="34" fillId="9" borderId="15" xfId="0" applyFont="1" applyFill="1" applyBorder="1" applyAlignment="1">
      <alignment horizontal="center"/>
    </xf>
    <xf numFmtId="9" fontId="35" fillId="5" borderId="17" xfId="0" applyNumberFormat="1" applyFont="1" applyFill="1" applyBorder="1" applyAlignment="1" applyProtection="1">
      <alignment horizontal="center" vertical="center"/>
      <protection locked="0"/>
    </xf>
    <xf numFmtId="9" fontId="35" fillId="5" borderId="6" xfId="0" applyNumberFormat="1" applyFont="1" applyFill="1" applyBorder="1" applyAlignment="1" applyProtection="1">
      <alignment horizontal="center"/>
      <protection locked="0"/>
    </xf>
    <xf numFmtId="9" fontId="35" fillId="5" borderId="6" xfId="0" applyNumberFormat="1" applyFont="1" applyFill="1" applyBorder="1" applyAlignment="1">
      <alignment horizontal="center" vertical="center"/>
    </xf>
    <xf numFmtId="3" fontId="36" fillId="11" borderId="15" xfId="0" applyNumberFormat="1" applyFont="1" applyFill="1" applyBorder="1" applyAlignment="1">
      <alignment horizontal="center" vertical="center"/>
    </xf>
    <xf numFmtId="42" fontId="34" fillId="0" borderId="15" xfId="0" applyNumberFormat="1" applyFont="1" applyBorder="1" applyAlignment="1">
      <alignment vertical="center"/>
    </xf>
    <xf numFmtId="0" fontId="82" fillId="7" borderId="6" xfId="0" applyFont="1" applyFill="1" applyBorder="1"/>
    <xf numFmtId="165" fontId="35" fillId="0" borderId="15" xfId="3" applyNumberFormat="1" applyFont="1" applyFill="1" applyBorder="1" applyAlignment="1">
      <alignment horizontal="center" vertical="center" wrapText="1"/>
    </xf>
    <xf numFmtId="9" fontId="34" fillId="5" borderId="6" xfId="0" applyNumberFormat="1" applyFont="1" applyFill="1" applyBorder="1" applyAlignment="1" applyProtection="1">
      <alignment horizontal="center" vertical="center"/>
      <protection locked="0"/>
    </xf>
    <xf numFmtId="0" fontId="83" fillId="0" borderId="15" xfId="0" applyFont="1" applyBorder="1" applyAlignment="1">
      <alignment horizontal="right" vertical="center" wrapText="1"/>
    </xf>
    <xf numFmtId="44" fontId="35" fillId="0" borderId="15" xfId="3" applyFont="1" applyFill="1" applyBorder="1" applyAlignment="1">
      <alignment horizontal="center" vertical="center" wrapText="1"/>
    </xf>
    <xf numFmtId="44" fontId="35" fillId="0" borderId="15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right" vertical="center" wrapText="1"/>
    </xf>
    <xf numFmtId="1" fontId="28" fillId="0" borderId="0" xfId="0" applyNumberFormat="1" applyFont="1"/>
    <xf numFmtId="1" fontId="0" fillId="0" borderId="0" xfId="0" applyNumberFormat="1" applyAlignment="1">
      <alignment horizontal="center"/>
    </xf>
    <xf numFmtId="0" fontId="65" fillId="7" borderId="20" xfId="0" applyFont="1" applyFill="1" applyBorder="1" applyAlignment="1" applyProtection="1">
      <alignment vertical="center" wrapText="1"/>
      <protection locked="0"/>
    </xf>
    <xf numFmtId="0" fontId="40" fillId="3" borderId="0" xfId="2" applyFont="1" applyFill="1" applyAlignment="1">
      <alignment wrapText="1"/>
    </xf>
    <xf numFmtId="0" fontId="38" fillId="3" borderId="0" xfId="2" applyFont="1" applyFill="1" applyAlignment="1">
      <alignment horizontal="center" wrapText="1"/>
    </xf>
    <xf numFmtId="0" fontId="38" fillId="3" borderId="0" xfId="2" applyFont="1" applyFill="1" applyAlignment="1">
      <alignment wrapText="1"/>
    </xf>
    <xf numFmtId="0" fontId="38" fillId="0" borderId="0" xfId="2" applyFont="1" applyAlignment="1">
      <alignment wrapText="1"/>
    </xf>
    <xf numFmtId="0" fontId="38" fillId="0" borderId="0" xfId="2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8" fillId="0" borderId="0" xfId="0" applyFont="1" applyAlignment="1">
      <alignment horizontal="center" wrapText="1"/>
    </xf>
    <xf numFmtId="0" fontId="0" fillId="10" borderId="0" xfId="0" applyFill="1" applyAlignment="1">
      <alignment horizontal="left" wrapText="1"/>
    </xf>
    <xf numFmtId="0" fontId="61" fillId="10" borderId="0" xfId="124" applyFont="1" applyFill="1" applyAlignment="1">
      <alignment horizontal="center" vertical="center" wrapText="1"/>
    </xf>
    <xf numFmtId="0" fontId="34" fillId="0" borderId="15" xfId="0" applyFont="1" applyBorder="1" applyAlignment="1">
      <alignment horizontal="right" wrapText="1"/>
    </xf>
    <xf numFmtId="44" fontId="28" fillId="0" borderId="15" xfId="0" applyNumberFormat="1" applyFont="1" applyBorder="1" applyAlignment="1">
      <alignment horizontal="center" wrapText="1"/>
    </xf>
    <xf numFmtId="0" fontId="34" fillId="0" borderId="15" xfId="0" applyFont="1" applyBorder="1" applyAlignment="1">
      <alignment horizontal="right" vertical="center" wrapText="1"/>
    </xf>
    <xf numFmtId="0" fontId="34" fillId="4" borderId="6" xfId="0" applyFont="1" applyFill="1" applyBorder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169" fontId="34" fillId="15" borderId="19" xfId="0" applyNumberFormat="1" applyFont="1" applyFill="1" applyBorder="1" applyAlignment="1">
      <alignment horizontal="center" wrapText="1"/>
    </xf>
    <xf numFmtId="166" fontId="34" fillId="15" borderId="6" xfId="0" applyNumberFormat="1" applyFont="1" applyFill="1" applyBorder="1" applyAlignment="1">
      <alignment horizontal="center" wrapText="1"/>
    </xf>
    <xf numFmtId="0" fontId="66" fillId="4" borderId="0" xfId="0" applyFont="1" applyFill="1" applyAlignment="1">
      <alignment horizontal="left" wrapText="1"/>
    </xf>
    <xf numFmtId="1" fontId="35" fillId="0" borderId="15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>
      <alignment wrapText="1"/>
    </xf>
    <xf numFmtId="0" fontId="34" fillId="0" borderId="0" xfId="2" applyFont="1" applyAlignment="1">
      <alignment horizontal="left" wrapText="1"/>
    </xf>
    <xf numFmtId="1" fontId="34" fillId="0" borderId="21" xfId="124" applyNumberFormat="1" applyFont="1" applyBorder="1" applyAlignment="1">
      <alignment horizontal="center" vertical="center" wrapText="1" readingOrder="2"/>
    </xf>
    <xf numFmtId="0" fontId="34" fillId="0" borderId="0" xfId="124" applyFont="1" applyAlignment="1">
      <alignment horizontal="center" wrapText="1"/>
    </xf>
    <xf numFmtId="167" fontId="34" fillId="0" borderId="15" xfId="2" applyNumberFormat="1" applyFont="1" applyBorder="1" applyAlignment="1">
      <alignment horizontal="center" wrapText="1"/>
    </xf>
    <xf numFmtId="0" fontId="34" fillId="0" borderId="15" xfId="0" applyFont="1" applyBorder="1" applyAlignment="1" applyProtection="1">
      <alignment horizontal="right" wrapText="1"/>
      <protection locked="0"/>
    </xf>
    <xf numFmtId="44" fontId="38" fillId="0" borderId="15" xfId="2" applyNumberFormat="1" applyFont="1" applyBorder="1" applyAlignment="1">
      <alignment horizontal="center" wrapText="1"/>
    </xf>
    <xf numFmtId="0" fontId="35" fillId="4" borderId="6" xfId="2" applyFont="1" applyFill="1" applyBorder="1" applyAlignment="1">
      <alignment horizontal="center" vertical="center" wrapText="1"/>
    </xf>
    <xf numFmtId="0" fontId="35" fillId="4" borderId="0" xfId="2" applyFont="1" applyFill="1" applyAlignment="1">
      <alignment horizontal="center" vertical="center" wrapText="1"/>
    </xf>
    <xf numFmtId="166" fontId="34" fillId="4" borderId="0" xfId="0" applyNumberFormat="1" applyFont="1" applyFill="1" applyAlignment="1">
      <alignment horizontal="center" wrapText="1"/>
    </xf>
    <xf numFmtId="0" fontId="34" fillId="4" borderId="6" xfId="0" applyFont="1" applyFill="1" applyBorder="1" applyAlignment="1">
      <alignment horizontal="center" vertical="top" wrapText="1"/>
    </xf>
    <xf numFmtId="0" fontId="66" fillId="4" borderId="0" xfId="0" applyFont="1" applyFill="1" applyAlignment="1">
      <alignment horizontal="left" vertical="top" wrapText="1"/>
    </xf>
    <xf numFmtId="0" fontId="35" fillId="4" borderId="6" xfId="2" applyFont="1" applyFill="1" applyBorder="1" applyAlignment="1">
      <alignment horizontal="center" wrapText="1"/>
    </xf>
    <xf numFmtId="0" fontId="35" fillId="4" borderId="0" xfId="2" applyFont="1" applyFill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1" fontId="34" fillId="0" borderId="0" xfId="124" applyNumberFormat="1" applyFont="1" applyAlignment="1">
      <alignment horizontal="center" vertical="center" wrapText="1" readingOrder="2"/>
    </xf>
    <xf numFmtId="0" fontId="35" fillId="0" borderId="0" xfId="2" applyFont="1" applyAlignment="1">
      <alignment wrapText="1"/>
    </xf>
    <xf numFmtId="0" fontId="35" fillId="0" borderId="47" xfId="2" applyFont="1" applyBorder="1" applyAlignment="1">
      <alignment horizontal="center" wrapText="1"/>
    </xf>
    <xf numFmtId="9" fontId="34" fillId="0" borderId="0" xfId="0" applyNumberFormat="1" applyFont="1" applyAlignment="1">
      <alignment horizontal="center" wrapText="1"/>
    </xf>
    <xf numFmtId="0" fontId="34" fillId="0" borderId="27" xfId="0" applyFont="1" applyBorder="1" applyAlignment="1">
      <alignment horizontal="right" wrapText="1"/>
    </xf>
    <xf numFmtId="0" fontId="34" fillId="0" borderId="15" xfId="0" quotePrefix="1" applyFont="1" applyBorder="1" applyAlignment="1">
      <alignment horizontal="right" wrapText="1"/>
    </xf>
    <xf numFmtId="0" fontId="34" fillId="0" borderId="6" xfId="0" applyFont="1" applyBorder="1" applyAlignment="1">
      <alignment horizontal="right" wrapText="1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>
      <alignment horizontal="right" wrapText="1"/>
    </xf>
    <xf numFmtId="0" fontId="34" fillId="0" borderId="0" xfId="0" applyFont="1" applyAlignment="1">
      <alignment horizontal="left" wrapText="1"/>
    </xf>
    <xf numFmtId="1" fontId="34" fillId="0" borderId="15" xfId="124" applyNumberFormat="1" applyFont="1" applyBorder="1" applyAlignment="1">
      <alignment horizontal="center" vertical="center" wrapText="1" readingOrder="2"/>
    </xf>
    <xf numFmtId="0" fontId="40" fillId="0" borderId="15" xfId="2" applyFont="1" applyBorder="1" applyAlignment="1">
      <alignment horizontal="right" wrapText="1"/>
    </xf>
    <xf numFmtId="166" fontId="34" fillId="15" borderId="0" xfId="0" applyNumberFormat="1" applyFont="1" applyFill="1" applyAlignment="1">
      <alignment horizontal="center" wrapText="1"/>
    </xf>
    <xf numFmtId="0" fontId="34" fillId="0" borderId="15" xfId="0" applyFont="1" applyBorder="1" applyAlignment="1" applyProtection="1">
      <alignment horizontal="right" vertical="center" wrapText="1"/>
      <protection locked="0"/>
    </xf>
    <xf numFmtId="0" fontId="34" fillId="0" borderId="15" xfId="0" applyFont="1" applyBorder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5" fillId="0" borderId="7" xfId="2" applyFont="1" applyBorder="1" applyAlignment="1">
      <alignment horizontal="center" wrapText="1"/>
    </xf>
    <xf numFmtId="1" fontId="35" fillId="0" borderId="0" xfId="0" applyNumberFormat="1" applyFont="1" applyAlignment="1">
      <alignment horizontal="center" wrapText="1"/>
    </xf>
    <xf numFmtId="166" fontId="34" fillId="0" borderId="0" xfId="0" applyNumberFormat="1" applyFont="1" applyAlignment="1">
      <alignment horizontal="center" wrapText="1"/>
    </xf>
    <xf numFmtId="164" fontId="34" fillId="0" borderId="15" xfId="0" applyNumberFormat="1" applyFont="1" applyBorder="1" applyAlignment="1">
      <alignment horizontal="center" wrapText="1"/>
    </xf>
    <xf numFmtId="0" fontId="34" fillId="0" borderId="18" xfId="0" applyFont="1" applyBorder="1" applyAlignment="1">
      <alignment horizontal="right" wrapText="1"/>
    </xf>
    <xf numFmtId="0" fontId="28" fillId="0" borderId="0" xfId="0" applyFont="1" applyAlignment="1" applyProtection="1">
      <alignment horizontal="left" vertical="center" wrapText="1"/>
      <protection locked="0"/>
    </xf>
    <xf numFmtId="0" fontId="35" fillId="0" borderId="0" xfId="2" applyFont="1" applyAlignment="1">
      <alignment horizontal="center" wrapText="1"/>
    </xf>
    <xf numFmtId="166" fontId="34" fillId="0" borderId="0" xfId="0" applyNumberFormat="1" applyFont="1" applyAlignment="1">
      <alignment wrapText="1"/>
    </xf>
    <xf numFmtId="0" fontId="48" fillId="0" borderId="15" xfId="0" applyFont="1" applyBorder="1" applyAlignment="1">
      <alignment horizontal="right" wrapText="1"/>
    </xf>
    <xf numFmtId="0" fontId="35" fillId="0" borderId="15" xfId="2" applyFont="1" applyBorder="1" applyAlignment="1">
      <alignment horizontal="center" wrapText="1"/>
    </xf>
    <xf numFmtId="0" fontId="35" fillId="0" borderId="15" xfId="2" applyFont="1" applyBorder="1" applyAlignment="1">
      <alignment horizontal="right" wrapText="1"/>
    </xf>
    <xf numFmtId="0" fontId="35" fillId="0" borderId="7" xfId="2" applyFont="1" applyBorder="1" applyAlignment="1">
      <alignment wrapText="1"/>
    </xf>
    <xf numFmtId="1" fontId="34" fillId="0" borderId="18" xfId="124" applyNumberFormat="1" applyFont="1" applyBorder="1" applyAlignment="1">
      <alignment horizontal="center" vertical="center" wrapText="1" readingOrder="2"/>
    </xf>
    <xf numFmtId="1" fontId="34" fillId="0" borderId="0" xfId="0" applyNumberFormat="1" applyFont="1" applyAlignment="1">
      <alignment horizontal="center" wrapText="1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167" fontId="34" fillId="0" borderId="21" xfId="2" applyNumberFormat="1" applyFont="1" applyBorder="1" applyAlignment="1">
      <alignment horizontal="center" wrapText="1"/>
    </xf>
    <xf numFmtId="1" fontId="34" fillId="0" borderId="15" xfId="124" applyNumberFormat="1" applyFont="1" applyBorder="1" applyAlignment="1">
      <alignment horizontal="center" vertical="center" wrapText="1"/>
    </xf>
    <xf numFmtId="0" fontId="28" fillId="0" borderId="15" xfId="0" applyFont="1" applyBorder="1" applyAlignment="1" applyProtection="1">
      <alignment horizontal="right" wrapText="1"/>
      <protection locked="0"/>
    </xf>
    <xf numFmtId="0" fontId="35" fillId="0" borderId="15" xfId="2" applyFont="1" applyBorder="1" applyAlignment="1">
      <alignment wrapText="1"/>
    </xf>
    <xf numFmtId="0" fontId="28" fillId="0" borderId="15" xfId="0" applyFont="1" applyBorder="1" applyAlignment="1" applyProtection="1">
      <alignment horizontal="right" vertical="center" wrapText="1"/>
      <protection locked="0"/>
    </xf>
    <xf numFmtId="44" fontId="34" fillId="0" borderId="15" xfId="0" applyNumberFormat="1" applyFont="1" applyBorder="1" applyAlignment="1">
      <alignment horizontal="center" wrapText="1"/>
    </xf>
    <xf numFmtId="0" fontId="83" fillId="0" borderId="15" xfId="0" applyFont="1" applyBorder="1" applyAlignment="1">
      <alignment horizontal="right" wrapText="1"/>
    </xf>
    <xf numFmtId="1" fontId="34" fillId="0" borderId="0" xfId="124" applyNumberFormat="1" applyFont="1" applyAlignment="1">
      <alignment horizontal="center" vertical="center" wrapText="1"/>
    </xf>
    <xf numFmtId="0" fontId="28" fillId="0" borderId="15" xfId="0" applyFont="1" applyBorder="1" applyAlignment="1">
      <alignment horizontal="right" vertical="center" wrapText="1"/>
    </xf>
    <xf numFmtId="0" fontId="34" fillId="9" borderId="15" xfId="0" applyFont="1" applyFill="1" applyBorder="1" applyAlignment="1" applyProtection="1">
      <alignment horizontal="right" wrapText="1"/>
      <protection locked="0"/>
    </xf>
    <xf numFmtId="167" fontId="34" fillId="0" borderId="0" xfId="125" applyNumberFormat="1" applyFont="1" applyAlignment="1">
      <alignment horizontal="center" wrapText="1"/>
    </xf>
    <xf numFmtId="0" fontId="30" fillId="0" borderId="15" xfId="0" applyFont="1" applyBorder="1" applyAlignment="1" applyProtection="1">
      <alignment horizontal="right" vertical="center" wrapText="1"/>
      <protection locked="0"/>
    </xf>
    <xf numFmtId="0" fontId="38" fillId="0" borderId="0" xfId="2" applyFont="1" applyAlignment="1">
      <alignment horizontal="right" wrapText="1"/>
    </xf>
    <xf numFmtId="0" fontId="34" fillId="9" borderId="15" xfId="0" applyFont="1" applyFill="1" applyBorder="1" applyAlignment="1" applyProtection="1">
      <alignment horizontal="right" vertical="center" wrapText="1"/>
      <protection locked="0"/>
    </xf>
    <xf numFmtId="8" fontId="35" fillId="0" borderId="0" xfId="0" applyNumberFormat="1" applyFont="1" applyAlignment="1">
      <alignment horizontal="center" vertical="center" wrapText="1"/>
    </xf>
    <xf numFmtId="0" fontId="35" fillId="0" borderId="0" xfId="2" applyFont="1" applyAlignment="1">
      <alignment horizontal="right" vertical="center" wrapText="1"/>
    </xf>
    <xf numFmtId="0" fontId="40" fillId="0" borderId="0" xfId="2" applyFont="1" applyAlignment="1">
      <alignment horizontal="right" wrapText="1"/>
    </xf>
    <xf numFmtId="0" fontId="34" fillId="0" borderId="15" xfId="0" applyFont="1" applyBorder="1" applyAlignment="1" applyProtection="1">
      <alignment horizont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 vertical="center" wrapText="1"/>
    </xf>
    <xf numFmtId="1" fontId="34" fillId="0" borderId="23" xfId="124" applyNumberFormat="1" applyFont="1" applyBorder="1" applyAlignment="1">
      <alignment horizontal="center" vertical="center" wrapText="1"/>
    </xf>
    <xf numFmtId="0" fontId="34" fillId="0" borderId="0" xfId="124" applyFont="1" applyAlignment="1">
      <alignment horizontal="left" vertical="center" wrapText="1" readingOrder="2"/>
    </xf>
    <xf numFmtId="0" fontId="34" fillId="0" borderId="0" xfId="0" applyFont="1" applyAlignment="1">
      <alignment horizontal="right" wrapText="1"/>
    </xf>
    <xf numFmtId="0" fontId="35" fillId="0" borderId="0" xfId="2" applyFont="1" applyAlignment="1">
      <alignment horizontal="right" wrapText="1"/>
    </xf>
    <xf numFmtId="0" fontId="28" fillId="0" borderId="0" xfId="124" applyFont="1" applyAlignment="1">
      <alignment horizontal="left" vertical="center" wrapText="1" readingOrder="2"/>
    </xf>
    <xf numFmtId="1" fontId="28" fillId="0" borderId="0" xfId="124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" fontId="28" fillId="0" borderId="0" xfId="124" applyNumberFormat="1" applyFont="1" applyAlignment="1">
      <alignment horizontal="center" vertical="center" wrapText="1" readingOrder="2"/>
    </xf>
    <xf numFmtId="0" fontId="63" fillId="0" borderId="0" xfId="0" applyFont="1" applyAlignment="1">
      <alignment horizontal="center" vertical="center" wrapText="1"/>
    </xf>
    <xf numFmtId="1" fontId="34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0" borderId="0" xfId="126" applyNumberFormat="1" applyFont="1" applyAlignment="1">
      <alignment horizontal="right" wrapText="1"/>
    </xf>
    <xf numFmtId="1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0" fontId="28" fillId="0" borderId="0" xfId="124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1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horizontal="center" wrapText="1"/>
    </xf>
    <xf numFmtId="0" fontId="34" fillId="0" borderId="29" xfId="2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29" xfId="0" applyFont="1" applyBorder="1" applyAlignment="1">
      <alignment horizontal="left" wrapText="1"/>
    </xf>
    <xf numFmtId="1" fontId="34" fillId="0" borderId="15" xfId="0" applyNumberFormat="1" applyFont="1" applyBorder="1" applyAlignment="1">
      <alignment horizontal="center" vertical="center" wrapText="1"/>
    </xf>
    <xf numFmtId="0" fontId="35" fillId="14" borderId="21" xfId="0" applyFont="1" applyFill="1" applyBorder="1" applyAlignment="1" applyProtection="1">
      <alignment horizontal="right" vertical="center" wrapText="1"/>
      <protection locked="0"/>
    </xf>
    <xf numFmtId="0" fontId="3" fillId="0" borderId="0" xfId="127" applyAlignment="1">
      <alignment horizontal="center" wrapText="1"/>
    </xf>
    <xf numFmtId="0" fontId="3" fillId="0" borderId="0" xfId="127" applyAlignment="1">
      <alignment wrapText="1"/>
    </xf>
    <xf numFmtId="0" fontId="55" fillId="0" borderId="0" xfId="5" applyFont="1" applyAlignment="1">
      <alignment horizontal="center" wrapText="1"/>
    </xf>
    <xf numFmtId="0" fontId="3" fillId="0" borderId="0" xfId="127" applyAlignment="1">
      <alignment horizontal="left" wrapText="1"/>
    </xf>
    <xf numFmtId="1" fontId="79" fillId="0" borderId="0" xfId="11" applyNumberFormat="1" applyFont="1" applyAlignment="1">
      <alignment horizontal="center" wrapText="1"/>
    </xf>
    <xf numFmtId="0" fontId="28" fillId="0" borderId="0" xfId="2" applyFont="1" applyAlignment="1">
      <alignment horizontal="center" wrapText="1"/>
    </xf>
    <xf numFmtId="0" fontId="28" fillId="0" borderId="0" xfId="2" applyFont="1" applyAlignment="1">
      <alignment wrapText="1"/>
    </xf>
    <xf numFmtId="0" fontId="3" fillId="0" borderId="15" xfId="127" applyBorder="1" applyAlignment="1">
      <alignment horizontal="center" wrapText="1"/>
    </xf>
    <xf numFmtId="0" fontId="3" fillId="0" borderId="15" xfId="127" applyBorder="1" applyAlignment="1">
      <alignment horizontal="left" wrapText="1"/>
    </xf>
    <xf numFmtId="1" fontId="28" fillId="0" borderId="15" xfId="2" applyNumberFormat="1" applyFont="1" applyBorder="1" applyAlignment="1">
      <alignment horizontal="center" wrapText="1"/>
    </xf>
    <xf numFmtId="1" fontId="34" fillId="0" borderId="15" xfId="0" applyNumberFormat="1" applyFont="1" applyBorder="1" applyAlignment="1">
      <alignment horizontal="center" wrapText="1"/>
    </xf>
    <xf numFmtId="1" fontId="35" fillId="0" borderId="15" xfId="0" applyNumberFormat="1" applyFont="1" applyBorder="1" applyAlignment="1">
      <alignment horizontal="center" wrapText="1"/>
    </xf>
    <xf numFmtId="0" fontId="35" fillId="0" borderId="15" xfId="0" quotePrefix="1" applyFont="1" applyBorder="1" applyAlignment="1">
      <alignment horizontal="right" vertical="center" wrapText="1"/>
    </xf>
    <xf numFmtId="0" fontId="35" fillId="0" borderId="15" xfId="2" applyFont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60" fillId="3" borderId="0" xfId="0" applyFont="1" applyFill="1" applyAlignment="1">
      <alignment horizontal="right" vertical="center" wrapText="1"/>
    </xf>
    <xf numFmtId="0" fontId="34" fillId="0" borderId="21" xfId="0" applyFont="1" applyBorder="1" applyAlignment="1" applyProtection="1">
      <alignment horizontal="right"/>
      <protection locked="0"/>
    </xf>
    <xf numFmtId="0" fontId="35" fillId="0" borderId="26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4" fillId="0" borderId="26" xfId="124" applyNumberFormat="1" applyFont="1" applyBorder="1" applyAlignment="1">
      <alignment horizontal="center" vertical="center" wrapText="1" readingOrder="2"/>
    </xf>
    <xf numFmtId="1" fontId="34" fillId="0" borderId="26" xfId="0" applyNumberFormat="1" applyFont="1" applyBorder="1" applyAlignment="1">
      <alignment horizontal="center" wrapText="1"/>
    </xf>
    <xf numFmtId="0" fontId="34" fillId="0" borderId="26" xfId="124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170" fontId="30" fillId="6" borderId="17" xfId="0" applyNumberFormat="1" applyFont="1" applyFill="1" applyBorder="1" applyAlignment="1">
      <alignment horizontal="center"/>
    </xf>
    <xf numFmtId="0" fontId="70" fillId="9" borderId="15" xfId="0" applyFont="1" applyFill="1" applyBorder="1" applyAlignment="1" applyProtection="1">
      <alignment horizontal="center" vertical="center"/>
      <protection locked="0"/>
    </xf>
    <xf numFmtId="0" fontId="70" fillId="9" borderId="15" xfId="0" applyFont="1" applyFill="1" applyBorder="1" applyAlignment="1" applyProtection="1">
      <alignment horizontal="center"/>
      <protection locked="0"/>
    </xf>
    <xf numFmtId="49" fontId="69" fillId="2" borderId="1" xfId="0" applyNumberFormat="1" applyFont="1" applyFill="1" applyBorder="1" applyAlignment="1">
      <alignment horizontal="centerContinuous"/>
    </xf>
    <xf numFmtId="49" fontId="87" fillId="0" borderId="1" xfId="0" applyNumberFormat="1" applyFont="1" applyBorder="1" applyAlignment="1">
      <alignment horizontal="centerContinuous"/>
    </xf>
    <xf numFmtId="49" fontId="69" fillId="2" borderId="16" xfId="0" applyNumberFormat="1" applyFont="1" applyFill="1" applyBorder="1" applyAlignment="1">
      <alignment horizontal="centerContinuous"/>
    </xf>
    <xf numFmtId="44" fontId="88" fillId="2" borderId="41" xfId="0" applyNumberFormat="1" applyFont="1" applyFill="1" applyBorder="1" applyAlignment="1">
      <alignment horizontal="center" vertical="center" textRotation="90" wrapText="1"/>
    </xf>
    <xf numFmtId="44" fontId="88" fillId="2" borderId="42" xfId="0" applyNumberFormat="1" applyFont="1" applyFill="1" applyBorder="1" applyAlignment="1">
      <alignment horizontal="center" vertical="center" textRotation="90" wrapText="1"/>
    </xf>
    <xf numFmtId="164" fontId="87" fillId="0" borderId="13" xfId="0" applyNumberFormat="1" applyFont="1" applyBorder="1" applyAlignment="1">
      <alignment horizontal="center" vertical="center" wrapText="1"/>
    </xf>
    <xf numFmtId="44" fontId="88" fillId="2" borderId="14" xfId="0" applyNumberFormat="1" applyFont="1" applyFill="1" applyBorder="1" applyAlignment="1">
      <alignment horizontal="center" vertical="center" wrapText="1"/>
    </xf>
    <xf numFmtId="169" fontId="34" fillId="0" borderId="19" xfId="0" applyNumberFormat="1" applyFont="1" applyBorder="1" applyAlignment="1">
      <alignment horizontal="center" wrapText="1"/>
    </xf>
    <xf numFmtId="0" fontId="71" fillId="4" borderId="0" xfId="2" applyFont="1" applyFill="1" applyAlignment="1">
      <alignment horizontal="center" vertical="center" wrapText="1"/>
    </xf>
    <xf numFmtId="0" fontId="38" fillId="4" borderId="0" xfId="2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166" fontId="0" fillId="4" borderId="0" xfId="0" applyNumberFormat="1" applyFill="1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3" fontId="32" fillId="7" borderId="15" xfId="0" applyNumberFormat="1" applyFont="1" applyFill="1" applyBorder="1" applyAlignment="1">
      <alignment horizontal="center" vertical="center"/>
    </xf>
    <xf numFmtId="168" fontId="90" fillId="0" borderId="15" xfId="0" applyNumberFormat="1" applyFont="1" applyBorder="1" applyAlignment="1">
      <alignment horizontal="center"/>
    </xf>
    <xf numFmtId="171" fontId="90" fillId="0" borderId="15" xfId="0" applyNumberFormat="1" applyFont="1" applyBorder="1" applyAlignment="1">
      <alignment horizontal="center"/>
    </xf>
    <xf numFmtId="1" fontId="89" fillId="0" borderId="15" xfId="0" applyNumberFormat="1" applyFont="1" applyBorder="1" applyAlignment="1">
      <alignment horizontal="center"/>
    </xf>
    <xf numFmtId="44" fontId="90" fillId="0" borderId="15" xfId="0" applyNumberFormat="1" applyFont="1" applyBorder="1" applyAlignment="1">
      <alignment horizontal="center"/>
    </xf>
    <xf numFmtId="3" fontId="36" fillId="7" borderId="15" xfId="0" applyNumberFormat="1" applyFont="1" applyFill="1" applyBorder="1" applyAlignment="1">
      <alignment horizontal="center" vertical="center"/>
    </xf>
    <xf numFmtId="0" fontId="34" fillId="9" borderId="15" xfId="0" applyFont="1" applyFill="1" applyBorder="1" applyAlignment="1">
      <alignment horizontal="left"/>
    </xf>
    <xf numFmtId="166" fontId="34" fillId="9" borderId="15" xfId="0" applyNumberFormat="1" applyFont="1" applyFill="1" applyBorder="1" applyAlignment="1">
      <alignment horizontal="center"/>
    </xf>
    <xf numFmtId="0" fontId="91" fillId="9" borderId="15" xfId="0" applyFont="1" applyFill="1" applyBorder="1" applyAlignment="1">
      <alignment horizontal="center"/>
    </xf>
    <xf numFmtId="0" fontId="34" fillId="0" borderId="15" xfId="0" applyFont="1" applyBorder="1"/>
    <xf numFmtId="0" fontId="28" fillId="9" borderId="21" xfId="0" applyFont="1" applyFill="1" applyBorder="1" applyAlignment="1" applyProtection="1">
      <alignment horizontal="center"/>
      <protection locked="0"/>
    </xf>
    <xf numFmtId="9" fontId="35" fillId="5" borderId="6" xfId="0" applyNumberFormat="1" applyFont="1" applyFill="1" applyBorder="1" applyAlignment="1">
      <alignment horizontal="center"/>
    </xf>
    <xf numFmtId="170" fontId="30" fillId="10" borderId="17" xfId="0" applyNumberFormat="1" applyFont="1" applyFill="1" applyBorder="1" applyAlignment="1" applyProtection="1">
      <alignment horizontal="center"/>
      <protection locked="0"/>
    </xf>
    <xf numFmtId="169" fontId="35" fillId="10" borderId="17" xfId="0" applyNumberFormat="1" applyFont="1" applyFill="1" applyBorder="1" applyAlignment="1">
      <alignment horizontal="center"/>
    </xf>
    <xf numFmtId="169" fontId="30" fillId="10" borderId="17" xfId="0" applyNumberFormat="1" applyFont="1" applyFill="1" applyBorder="1" applyAlignment="1" applyProtection="1">
      <alignment horizontal="center" vertical="center"/>
      <protection locked="0"/>
    </xf>
    <xf numFmtId="170" fontId="30" fillId="10" borderId="17" xfId="0" applyNumberFormat="1" applyFont="1" applyFill="1" applyBorder="1" applyAlignment="1" applyProtection="1">
      <alignment horizontal="center" vertical="center"/>
      <protection locked="0"/>
    </xf>
    <xf numFmtId="170" fontId="30" fillId="10" borderId="19" xfId="0" applyNumberFormat="1" applyFont="1" applyFill="1" applyBorder="1" applyAlignment="1" applyProtection="1">
      <alignment horizontal="center"/>
      <protection locked="0"/>
    </xf>
    <xf numFmtId="170" fontId="30" fillId="10" borderId="19" xfId="0" applyNumberFormat="1" applyFont="1" applyFill="1" applyBorder="1" applyAlignment="1" applyProtection="1">
      <alignment horizontal="center" vertical="center"/>
      <protection locked="0"/>
    </xf>
    <xf numFmtId="169" fontId="30" fillId="10" borderId="19" xfId="0" applyNumberFormat="1" applyFont="1" applyFill="1" applyBorder="1" applyAlignment="1" applyProtection="1">
      <alignment horizontal="center" vertical="center"/>
      <protection locked="0"/>
    </xf>
    <xf numFmtId="170" fontId="28" fillId="10" borderId="19" xfId="0" applyNumberFormat="1" applyFont="1" applyFill="1" applyBorder="1" applyAlignment="1" applyProtection="1">
      <alignment horizontal="center"/>
      <protection locked="0"/>
    </xf>
    <xf numFmtId="169" fontId="30" fillId="10" borderId="17" xfId="0" applyNumberFormat="1" applyFont="1" applyFill="1" applyBorder="1" applyAlignment="1" applyProtection="1">
      <alignment horizontal="center"/>
      <protection locked="0"/>
    </xf>
    <xf numFmtId="169" fontId="35" fillId="10" borderId="19" xfId="0" applyNumberFormat="1" applyFont="1" applyFill="1" applyBorder="1" applyAlignment="1">
      <alignment horizontal="center"/>
    </xf>
    <xf numFmtId="170" fontId="28" fillId="10" borderId="17" xfId="0" applyNumberFormat="1" applyFont="1" applyFill="1" applyBorder="1" applyAlignment="1" applyProtection="1">
      <alignment horizontal="center"/>
      <protection locked="0"/>
    </xf>
    <xf numFmtId="42" fontId="28" fillId="0" borderId="21" xfId="0" applyNumberFormat="1" applyFont="1" applyBorder="1" applyAlignment="1">
      <alignment vertical="center"/>
    </xf>
    <xf numFmtId="42" fontId="34" fillId="0" borderId="21" xfId="0" applyNumberFormat="1" applyFont="1" applyBorder="1" applyAlignment="1">
      <alignment vertical="center"/>
    </xf>
    <xf numFmtId="170" fontId="30" fillId="10" borderId="6" xfId="0" applyNumberFormat="1" applyFont="1" applyFill="1" applyBorder="1" applyAlignment="1" applyProtection="1">
      <alignment horizontal="center"/>
      <protection locked="0"/>
    </xf>
    <xf numFmtId="169" fontId="35" fillId="10" borderId="6" xfId="0" applyNumberFormat="1" applyFont="1" applyFill="1" applyBorder="1" applyAlignment="1">
      <alignment horizontal="center"/>
    </xf>
    <xf numFmtId="169" fontId="30" fillId="10" borderId="6" xfId="0" applyNumberFormat="1" applyFont="1" applyFill="1" applyBorder="1" applyAlignment="1" applyProtection="1">
      <alignment horizontal="center" vertical="center"/>
      <protection locked="0"/>
    </xf>
    <xf numFmtId="170" fontId="30" fillId="10" borderId="6" xfId="0" applyNumberFormat="1" applyFont="1" applyFill="1" applyBorder="1" applyAlignment="1" applyProtection="1">
      <alignment horizontal="center" vertical="center"/>
      <protection locked="0"/>
    </xf>
    <xf numFmtId="170" fontId="28" fillId="10" borderId="6" xfId="0" applyNumberFormat="1" applyFont="1" applyFill="1" applyBorder="1" applyAlignment="1" applyProtection="1">
      <alignment horizontal="center"/>
      <protection locked="0"/>
    </xf>
    <xf numFmtId="169" fontId="30" fillId="10" borderId="6" xfId="0" applyNumberFormat="1" applyFont="1" applyFill="1" applyBorder="1" applyAlignment="1" applyProtection="1">
      <alignment horizontal="center"/>
      <protection locked="0"/>
    </xf>
    <xf numFmtId="0" fontId="65" fillId="7" borderId="17" xfId="14" applyFont="1" applyFill="1" applyBorder="1" applyAlignment="1" applyProtection="1">
      <alignment vertical="center" wrapText="1"/>
      <protection locked="0"/>
    </xf>
    <xf numFmtId="0" fontId="34" fillId="9" borderId="21" xfId="0" applyFont="1" applyFill="1" applyBorder="1" applyAlignment="1">
      <alignment horizontal="center"/>
    </xf>
    <xf numFmtId="0" fontId="92" fillId="0" borderId="15" xfId="2" applyFont="1" applyBorder="1" applyAlignment="1">
      <alignment horizontal="right" wrapText="1"/>
    </xf>
    <xf numFmtId="0" fontId="38" fillId="0" borderId="15" xfId="2" applyFont="1" applyBorder="1" applyAlignment="1">
      <alignment horizontal="center" wrapText="1"/>
    </xf>
    <xf numFmtId="44" fontId="38" fillId="0" borderId="15" xfId="2" applyNumberFormat="1" applyFont="1" applyBorder="1" applyAlignment="1">
      <alignment wrapText="1"/>
    </xf>
    <xf numFmtId="0" fontId="92" fillId="0" borderId="15" xfId="0" applyFont="1" applyBorder="1" applyAlignment="1">
      <alignment horizontal="right" vertical="center" wrapText="1"/>
    </xf>
    <xf numFmtId="0" fontId="82" fillId="7" borderId="22" xfId="0" applyFont="1" applyFill="1" applyBorder="1"/>
    <xf numFmtId="169" fontId="30" fillId="10" borderId="49" xfId="0" applyNumberFormat="1" applyFont="1" applyFill="1" applyBorder="1" applyAlignment="1" applyProtection="1">
      <alignment horizontal="center" vertical="center"/>
      <protection locked="0"/>
    </xf>
    <xf numFmtId="170" fontId="30" fillId="10" borderId="49" xfId="0" applyNumberFormat="1" applyFont="1" applyFill="1" applyBorder="1" applyAlignment="1" applyProtection="1">
      <alignment horizontal="center" vertical="center"/>
      <protection locked="0"/>
    </xf>
    <xf numFmtId="166" fontId="34" fillId="9" borderId="6" xfId="0" applyNumberFormat="1" applyFont="1" applyFill="1" applyBorder="1" applyAlignment="1" applyProtection="1">
      <alignment horizontal="center" vertical="center"/>
      <protection locked="0"/>
    </xf>
    <xf numFmtId="0" fontId="65" fillId="7" borderId="6" xfId="0" applyFont="1" applyFill="1" applyBorder="1"/>
    <xf numFmtId="9" fontId="35" fillId="5" borderId="21" xfId="0" applyNumberFormat="1" applyFont="1" applyFill="1" applyBorder="1" applyAlignment="1" applyProtection="1">
      <alignment horizontal="center" vertical="center"/>
      <protection locked="0"/>
    </xf>
    <xf numFmtId="167" fontId="32" fillId="7" borderId="15" xfId="0" applyNumberFormat="1" applyFont="1" applyFill="1" applyBorder="1" applyAlignment="1">
      <alignment horizontal="center" vertical="center"/>
    </xf>
    <xf numFmtId="4" fontId="32" fillId="11" borderId="15" xfId="0" applyNumberFormat="1" applyFont="1" applyFill="1" applyBorder="1" applyAlignment="1">
      <alignment horizontal="center" vertical="center"/>
    </xf>
    <xf numFmtId="170" fontId="35" fillId="10" borderId="19" xfId="0" applyNumberFormat="1" applyFont="1" applyFill="1" applyBorder="1" applyAlignment="1">
      <alignment horizontal="center"/>
    </xf>
    <xf numFmtId="169" fontId="30" fillId="10" borderId="19" xfId="0" applyNumberFormat="1" applyFont="1" applyFill="1" applyBorder="1" applyAlignment="1">
      <alignment horizontal="center"/>
    </xf>
    <xf numFmtId="166" fontId="28" fillId="9" borderId="6" xfId="0" applyNumberFormat="1" applyFont="1" applyFill="1" applyBorder="1" applyAlignment="1" applyProtection="1">
      <alignment horizontal="center" vertical="center"/>
      <protection locked="0"/>
    </xf>
    <xf numFmtId="166" fontId="34" fillId="9" borderId="24" xfId="0" applyNumberFormat="1" applyFont="1" applyFill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34" fillId="0" borderId="0" xfId="0" applyNumberFormat="1" applyFont="1"/>
    <xf numFmtId="0" fontId="35" fillId="9" borderId="15" xfId="0" applyFont="1" applyFill="1" applyBorder="1" applyAlignment="1">
      <alignment horizontal="center"/>
    </xf>
    <xf numFmtId="170" fontId="35" fillId="10" borderId="6" xfId="0" applyNumberFormat="1" applyFont="1" applyFill="1" applyBorder="1" applyAlignment="1">
      <alignment horizontal="center"/>
    </xf>
    <xf numFmtId="170" fontId="28" fillId="10" borderId="6" xfId="0" applyNumberFormat="1" applyFont="1" applyFill="1" applyBorder="1" applyAlignment="1">
      <alignment horizontal="center"/>
    </xf>
    <xf numFmtId="0" fontId="34" fillId="9" borderId="15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/>
    </xf>
    <xf numFmtId="0" fontId="65" fillId="7" borderId="20" xfId="0" applyFont="1" applyFill="1" applyBorder="1"/>
    <xf numFmtId="1" fontId="71" fillId="0" borderId="15" xfId="0" applyNumberFormat="1" applyFont="1" applyBorder="1" applyAlignment="1">
      <alignment horizontal="center"/>
    </xf>
    <xf numFmtId="0" fontId="43" fillId="10" borderId="0" xfId="0" applyFont="1" applyFill="1" applyAlignment="1">
      <alignment horizontal="center" vertical="center" textRotation="90" wrapText="1"/>
    </xf>
    <xf numFmtId="0" fontId="71" fillId="0" borderId="0" xfId="124" applyFont="1" applyAlignment="1">
      <alignment horizontal="center" vertical="center"/>
    </xf>
    <xf numFmtId="164" fontId="34" fillId="0" borderId="0" xfId="0" applyNumberFormat="1" applyFont="1" applyAlignment="1">
      <alignment horizontal="center" wrapText="1"/>
    </xf>
    <xf numFmtId="167" fontId="34" fillId="0" borderId="53" xfId="2" applyNumberFormat="1" applyFont="1" applyBorder="1" applyAlignment="1">
      <alignment horizontal="center" wrapText="1"/>
    </xf>
    <xf numFmtId="164" fontId="34" fillId="0" borderId="21" xfId="0" applyNumberFormat="1" applyFont="1" applyBorder="1" applyAlignment="1">
      <alignment horizontal="center" wrapText="1"/>
    </xf>
    <xf numFmtId="164" fontId="35" fillId="0" borderId="21" xfId="2" applyNumberFormat="1" applyFont="1" applyBorder="1" applyAlignment="1">
      <alignment horizontal="center" wrapText="1"/>
    </xf>
    <xf numFmtId="167" fontId="34" fillId="0" borderId="21" xfId="0" applyNumberFormat="1" applyFont="1" applyBorder="1" applyAlignment="1">
      <alignment horizontal="center" wrapText="1"/>
    </xf>
    <xf numFmtId="0" fontId="35" fillId="0" borderId="27" xfId="0" quotePrefix="1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34" fillId="0" borderId="0" xfId="0" applyFont="1" applyAlignment="1" applyProtection="1">
      <alignment horizontal="right" vertical="center" wrapText="1"/>
      <protection locked="0"/>
    </xf>
    <xf numFmtId="0" fontId="30" fillId="0" borderId="0" xfId="2" applyFont="1" applyAlignment="1">
      <alignment horizontal="left" wrapText="1"/>
    </xf>
    <xf numFmtId="0" fontId="34" fillId="0" borderId="0" xfId="0" applyFont="1" applyAlignment="1">
      <alignment horizontal="right" vertical="center" wrapText="1"/>
    </xf>
    <xf numFmtId="0" fontId="61" fillId="0" borderId="0" xfId="0" applyFont="1" applyAlignment="1">
      <alignment horizontal="left" wrapText="1"/>
    </xf>
    <xf numFmtId="173" fontId="34" fillId="0" borderId="0" xfId="0" applyNumberFormat="1" applyFont="1" applyAlignment="1">
      <alignment horizontal="center" wrapText="1"/>
    </xf>
    <xf numFmtId="173" fontId="28" fillId="0" borderId="0" xfId="0" applyNumberFormat="1" applyFont="1" applyAlignment="1">
      <alignment horizontal="center" wrapText="1"/>
    </xf>
    <xf numFmtId="172" fontId="34" fillId="0" borderId="0" xfId="0" applyNumberFormat="1" applyFont="1" applyAlignment="1">
      <alignment horizontal="center" wrapText="1"/>
    </xf>
    <xf numFmtId="0" fontId="34" fillId="0" borderId="0" xfId="0" applyFont="1" applyAlignment="1" applyProtection="1">
      <alignment horizontal="right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right" vertical="center" wrapText="1"/>
      <protection locked="0"/>
    </xf>
    <xf numFmtId="0" fontId="34" fillId="0" borderId="0" xfId="0" quotePrefix="1" applyFont="1" applyAlignment="1">
      <alignment horizontal="right" wrapText="1"/>
    </xf>
    <xf numFmtId="0" fontId="35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wrapText="1"/>
    </xf>
    <xf numFmtId="0" fontId="35" fillId="0" borderId="0" xfId="0" applyFont="1" applyAlignment="1">
      <alignment horizontal="right" vertical="center" wrapText="1"/>
    </xf>
    <xf numFmtId="0" fontId="61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28" fillId="0" borderId="0" xfId="0" applyFont="1" applyAlignment="1">
      <alignment horizontal="right" wrapText="1"/>
    </xf>
    <xf numFmtId="0" fontId="28" fillId="0" borderId="0" xfId="0" applyFont="1" applyAlignment="1" applyProtection="1">
      <alignment horizontal="right" wrapText="1"/>
      <protection locked="0"/>
    </xf>
    <xf numFmtId="0" fontId="61" fillId="0" borderId="0" xfId="0" applyFont="1" applyAlignment="1">
      <alignment horizontal="right" wrapText="1"/>
    </xf>
    <xf numFmtId="173" fontId="28" fillId="0" borderId="0" xfId="0" applyNumberFormat="1" applyFont="1" applyAlignment="1">
      <alignment wrapText="1"/>
    </xf>
    <xf numFmtId="0" fontId="75" fillId="0" borderId="0" xfId="0" applyFont="1" applyAlignment="1">
      <alignment horizontal="center"/>
    </xf>
    <xf numFmtId="49" fontId="63" fillId="0" borderId="15" xfId="0" applyNumberFormat="1" applyFont="1" applyBorder="1" applyAlignment="1">
      <alignment horizontal="center" vertical="center" wrapText="1"/>
    </xf>
    <xf numFmtId="0" fontId="34" fillId="0" borderId="15" xfId="124" applyFont="1" applyBorder="1" applyAlignment="1">
      <alignment horizontal="center" vertical="center" wrapText="1"/>
    </xf>
    <xf numFmtId="0" fontId="34" fillId="0" borderId="15" xfId="124" applyFont="1" applyBorder="1" applyAlignment="1">
      <alignment horizontal="center" vertical="center" wrapText="1" readingOrder="2"/>
    </xf>
    <xf numFmtId="0" fontId="34" fillId="0" borderId="18" xfId="124" applyFont="1" applyBorder="1" applyAlignment="1">
      <alignment horizontal="center" vertical="center" wrapText="1" readingOrder="2"/>
    </xf>
    <xf numFmtId="0" fontId="34" fillId="0" borderId="21" xfId="124" applyFont="1" applyBorder="1" applyAlignment="1">
      <alignment horizontal="center" vertical="center" wrapText="1" readingOrder="2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4" fillId="0" borderId="0" xfId="124" applyFont="1" applyAlignment="1">
      <alignment horizontal="center" vertical="center" wrapText="1" readingOrder="2"/>
    </xf>
    <xf numFmtId="0" fontId="35" fillId="0" borderId="15" xfId="124" applyFont="1" applyBorder="1" applyAlignment="1">
      <alignment horizontal="center" vertical="center" readingOrder="2"/>
    </xf>
    <xf numFmtId="0" fontId="35" fillId="0" borderId="0" xfId="124" applyFont="1" applyAlignment="1">
      <alignment horizontal="center" vertical="center" readingOrder="2"/>
    </xf>
    <xf numFmtId="0" fontId="35" fillId="0" borderId="0" xfId="124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15" xfId="0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center"/>
    </xf>
    <xf numFmtId="49" fontId="35" fillId="0" borderId="26" xfId="0" applyNumberFormat="1" applyFont="1" applyBorder="1" applyAlignment="1">
      <alignment horizontal="center" vertical="center"/>
    </xf>
    <xf numFmtId="0" fontId="35" fillId="0" borderId="26" xfId="124" applyFont="1" applyBorder="1" applyAlignment="1">
      <alignment horizontal="center" vertical="center" readingOrder="2"/>
    </xf>
    <xf numFmtId="0" fontId="35" fillId="0" borderId="26" xfId="0" applyFont="1" applyBorder="1" applyAlignment="1">
      <alignment horizontal="center" vertical="center"/>
    </xf>
    <xf numFmtId="0" fontId="35" fillId="0" borderId="26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34" fillId="0" borderId="21" xfId="0" applyFont="1" applyBorder="1" applyAlignment="1" applyProtection="1">
      <alignment horizontal="center"/>
      <protection locked="0"/>
    </xf>
    <xf numFmtId="0" fontId="31" fillId="3" borderId="12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 applyProtection="1">
      <alignment horizontal="center" vertical="center" wrapText="1"/>
      <protection locked="0"/>
    </xf>
    <xf numFmtId="166" fontId="28" fillId="9" borderId="24" xfId="0" applyNumberFormat="1" applyFont="1" applyFill="1" applyBorder="1" applyAlignment="1" applyProtection="1">
      <alignment horizontal="center" vertical="center"/>
      <protection locked="0"/>
    </xf>
    <xf numFmtId="166" fontId="30" fillId="9" borderId="6" xfId="0" applyNumberFormat="1" applyFont="1" applyFill="1" applyBorder="1" applyAlignment="1" applyProtection="1">
      <alignment horizontal="center" vertical="center"/>
      <protection locked="0"/>
    </xf>
    <xf numFmtId="169" fontId="30" fillId="6" borderId="17" xfId="0" applyNumberFormat="1" applyFont="1" applyFill="1" applyBorder="1" applyAlignment="1" applyProtection="1">
      <alignment horizontal="center" vertical="center"/>
      <protection locked="0"/>
    </xf>
    <xf numFmtId="0" fontId="32" fillId="7" borderId="22" xfId="14" applyFont="1" applyFill="1" applyBorder="1" applyAlignment="1">
      <alignment vertical="center" wrapText="1"/>
    </xf>
    <xf numFmtId="0" fontId="76" fillId="7" borderId="22" xfId="0" applyFont="1" applyFill="1" applyBorder="1" applyAlignment="1" applyProtection="1">
      <alignment vertical="center" wrapText="1"/>
      <protection locked="0"/>
    </xf>
    <xf numFmtId="0" fontId="30" fillId="9" borderId="21" xfId="0" applyFont="1" applyFill="1" applyBorder="1" applyAlignment="1" applyProtection="1">
      <alignment horizontal="center"/>
      <protection locked="0"/>
    </xf>
    <xf numFmtId="0" fontId="30" fillId="9" borderId="21" xfId="0" applyFont="1" applyFill="1" applyBorder="1" applyAlignment="1" applyProtection="1">
      <alignment horizontal="center" vertical="center"/>
      <protection locked="0"/>
    </xf>
    <xf numFmtId="9" fontId="35" fillId="5" borderId="21" xfId="0" applyNumberFormat="1" applyFont="1" applyFill="1" applyBorder="1" applyAlignment="1">
      <alignment horizontal="center" vertical="center"/>
    </xf>
    <xf numFmtId="169" fontId="30" fillId="10" borderId="17" xfId="0" applyNumberFormat="1" applyFont="1" applyFill="1" applyBorder="1" applyAlignment="1">
      <alignment horizontal="center"/>
    </xf>
    <xf numFmtId="0" fontId="65" fillId="7" borderId="17" xfId="0" applyFont="1" applyFill="1" applyBorder="1" applyProtection="1">
      <protection locked="0"/>
    </xf>
    <xf numFmtId="0" fontId="35" fillId="9" borderId="15" xfId="0" applyFont="1" applyFill="1" applyBorder="1" applyAlignment="1">
      <alignment horizontal="center" vertical="center"/>
    </xf>
    <xf numFmtId="1" fontId="93" fillId="9" borderId="15" xfId="9" applyNumberFormat="1" applyFont="1" applyFill="1" applyBorder="1" applyAlignment="1">
      <alignment horizontal="center" vertical="center"/>
    </xf>
    <xf numFmtId="0" fontId="93" fillId="9" borderId="23" xfId="0" applyFont="1" applyFill="1" applyBorder="1" applyAlignment="1">
      <alignment horizontal="left"/>
    </xf>
    <xf numFmtId="166" fontId="70" fillId="9" borderId="21" xfId="0" applyNumberFormat="1" applyFont="1" applyFill="1" applyBorder="1" applyAlignment="1">
      <alignment horizontal="center"/>
    </xf>
    <xf numFmtId="0" fontId="36" fillId="7" borderId="6" xfId="0" applyFont="1" applyFill="1" applyBorder="1"/>
    <xf numFmtId="166" fontId="70" fillId="9" borderId="21" xfId="0" applyNumberFormat="1" applyFont="1" applyFill="1" applyBorder="1" applyAlignment="1">
      <alignment horizontal="center" vertical="center"/>
    </xf>
    <xf numFmtId="168" fontId="34" fillId="9" borderId="15" xfId="0" applyNumberFormat="1" applyFont="1" applyFill="1" applyBorder="1" applyAlignment="1">
      <alignment horizontal="center" vertical="center"/>
    </xf>
    <xf numFmtId="170" fontId="30" fillId="10" borderId="6" xfId="0" applyNumberFormat="1" applyFont="1" applyFill="1" applyBorder="1" applyAlignment="1">
      <alignment horizontal="center" vertical="center"/>
    </xf>
    <xf numFmtId="0" fontId="32" fillId="7" borderId="6" xfId="14" applyFont="1" applyFill="1" applyBorder="1" applyAlignment="1" applyProtection="1">
      <alignment vertical="center" wrapText="1"/>
    </xf>
    <xf numFmtId="166" fontId="93" fillId="9" borderId="21" xfId="0" applyNumberFormat="1" applyFont="1" applyFill="1" applyBorder="1" applyAlignment="1">
      <alignment horizontal="center" vertical="center"/>
    </xf>
    <xf numFmtId="9" fontId="34" fillId="5" borderId="6" xfId="0" applyNumberFormat="1" applyFont="1" applyFill="1" applyBorder="1" applyAlignment="1">
      <alignment horizontal="center"/>
    </xf>
    <xf numFmtId="169" fontId="30" fillId="10" borderId="6" xfId="0" applyNumberFormat="1" applyFont="1" applyFill="1" applyBorder="1" applyAlignment="1">
      <alignment horizontal="center" vertical="center"/>
    </xf>
    <xf numFmtId="0" fontId="65" fillId="7" borderId="6" xfId="0" applyFont="1" applyFill="1" applyBorder="1" applyAlignment="1">
      <alignment vertical="center" wrapText="1"/>
    </xf>
    <xf numFmtId="169" fontId="30" fillId="10" borderId="49" xfId="0" applyNumberFormat="1" applyFont="1" applyFill="1" applyBorder="1" applyAlignment="1">
      <alignment horizontal="center" vertical="center"/>
    </xf>
    <xf numFmtId="0" fontId="65" fillId="7" borderId="22" xfId="0" applyFont="1" applyFill="1" applyBorder="1" applyAlignment="1">
      <alignment vertical="center" wrapText="1"/>
    </xf>
    <xf numFmtId="169" fontId="30" fillId="10" borderId="19" xfId="0" applyNumberFormat="1" applyFont="1" applyFill="1" applyBorder="1" applyAlignment="1">
      <alignment horizontal="center" vertical="center"/>
    </xf>
    <xf numFmtId="9" fontId="35" fillId="5" borderId="17" xfId="0" applyNumberFormat="1" applyFont="1" applyFill="1" applyBorder="1" applyAlignment="1">
      <alignment horizontal="center" vertical="center"/>
    </xf>
    <xf numFmtId="170" fontId="28" fillId="10" borderId="19" xfId="0" applyNumberFormat="1" applyFont="1" applyFill="1" applyBorder="1" applyAlignment="1">
      <alignment horizontal="center"/>
    </xf>
    <xf numFmtId="0" fontId="32" fillId="7" borderId="22" xfId="14" applyFont="1" applyFill="1" applyBorder="1" applyAlignment="1" applyProtection="1">
      <alignment vertical="center" wrapText="1"/>
    </xf>
    <xf numFmtId="0" fontId="65" fillId="7" borderId="3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Continuous"/>
    </xf>
    <xf numFmtId="44" fontId="51" fillId="15" borderId="54" xfId="0" applyNumberFormat="1" applyFont="1" applyFill="1" applyBorder="1" applyAlignment="1">
      <alignment horizontal="centerContinuous"/>
    </xf>
    <xf numFmtId="0" fontId="52" fillId="15" borderId="55" xfId="0" applyFont="1" applyFill="1" applyBorder="1" applyAlignment="1">
      <alignment horizontal="center" vertical="center" wrapText="1"/>
    </xf>
    <xf numFmtId="0" fontId="34" fillId="0" borderId="0" xfId="0" pivotButton="1" applyFont="1" applyAlignment="1">
      <alignment horizontal="center" wrapText="1"/>
    </xf>
    <xf numFmtId="0" fontId="58" fillId="4" borderId="0" xfId="2" applyFont="1" applyFill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723">
    <cellStyle name="20% - Accent1 2" xfId="129" xr:uid="{691F99C3-5DC9-4B14-8934-7936876C2B7B}"/>
    <cellStyle name="20% - Accent1 2 2" xfId="130" xr:uid="{9FCD8392-0343-431E-9824-3D05153FD17E}"/>
    <cellStyle name="20% - Accent1 2 2 2" xfId="131" xr:uid="{1E1B14F2-5435-4CA8-9942-3D5292CE9297}"/>
    <cellStyle name="20% - Accent1 2 2 2 2" xfId="529" xr:uid="{CFBDA0CC-C7BD-45A2-BA13-424D260E71DB}"/>
    <cellStyle name="20% - Accent1 2 2 3" xfId="528" xr:uid="{C51A147F-4A6F-4B8C-ADF3-473461D2A793}"/>
    <cellStyle name="20% - Accent1 2 3" xfId="132" xr:uid="{28D0FC7F-656C-42AA-B3A3-9B45258CD768}"/>
    <cellStyle name="20% - Accent1 2 3 2" xfId="530" xr:uid="{AC54E305-681E-4F5B-80E0-E1934FC1D6AB}"/>
    <cellStyle name="20% - Accent1 2 4" xfId="133" xr:uid="{725D3468-A792-4672-AEBE-B3504D18047A}"/>
    <cellStyle name="20% - Accent1 2 4 2" xfId="531" xr:uid="{F73F247D-B42A-41E0-8101-7DB736306E0C}"/>
    <cellStyle name="20% - Accent1 2 5" xfId="527" xr:uid="{8FFC2771-4E44-4D55-8F72-548B52EE4643}"/>
    <cellStyle name="20% - Accent1 3" xfId="134" xr:uid="{8F5254BC-E0E7-44DD-A38D-DEB1E5B8E938}"/>
    <cellStyle name="20% - Accent1 3 2" xfId="135" xr:uid="{F85399C2-CDC9-4ADA-8621-F8CC938ECBDC}"/>
    <cellStyle name="20% - Accent1 3 2 2" xfId="136" xr:uid="{0ACE29C2-0D55-45C8-B852-BB931929AF66}"/>
    <cellStyle name="20% - Accent1 3 2 2 2" xfId="534" xr:uid="{5AB3CDC9-B255-4379-9396-357C54C90B13}"/>
    <cellStyle name="20% - Accent1 3 2 3" xfId="533" xr:uid="{C5849508-D5FC-4EDD-BB3C-A240DF4B67B7}"/>
    <cellStyle name="20% - Accent1 3 3" xfId="137" xr:uid="{B9F73493-1365-4530-B8CE-EA926C0E03FE}"/>
    <cellStyle name="20% - Accent1 3 3 2" xfId="535" xr:uid="{F217689A-E45D-4FE6-AC81-DFBA689534B0}"/>
    <cellStyle name="20% - Accent1 3 4" xfId="138" xr:uid="{03543C9F-532F-4A8A-8542-E74F2A3E4A77}"/>
    <cellStyle name="20% - Accent1 3 4 2" xfId="536" xr:uid="{B0FE2818-D0E5-4490-8035-174A39B2D1E6}"/>
    <cellStyle name="20% - Accent1 3 5" xfId="532" xr:uid="{132AD853-2753-4476-84CF-2FDBE87151FD}"/>
    <cellStyle name="20% - Accent1 4" xfId="139" xr:uid="{4A19753E-BEE3-422B-A7F9-DEC57F030EC7}"/>
    <cellStyle name="20% - Accent1 4 2" xfId="140" xr:uid="{28A1F912-7CB3-45C1-97D7-BB3C090999B2}"/>
    <cellStyle name="20% - Accent1 4 2 2" xfId="141" xr:uid="{9C8ED7B6-6DE5-4B60-BD02-50855F17660C}"/>
    <cellStyle name="20% - Accent1 4 2 2 2" xfId="539" xr:uid="{5F84EB23-804A-46FD-B03C-FD40A284AB76}"/>
    <cellStyle name="20% - Accent1 4 2 3" xfId="538" xr:uid="{74EA481B-FCCF-4C2A-9AAA-EB4D724B4EC6}"/>
    <cellStyle name="20% - Accent1 4 3" xfId="142" xr:uid="{432DC5F1-794B-4AA2-BC8D-7E331FC70C44}"/>
    <cellStyle name="20% - Accent1 4 3 2" xfId="540" xr:uid="{B1BABD7C-ECB6-4439-BC3B-972BCA6C5A66}"/>
    <cellStyle name="20% - Accent1 4 4" xfId="143" xr:uid="{32BE7650-AA32-4F85-B625-254C09DF4EA0}"/>
    <cellStyle name="20% - Accent1 4 4 2" xfId="541" xr:uid="{F6FD2CAC-C21B-4E2B-BAA4-6F169755CD48}"/>
    <cellStyle name="20% - Accent1 4 5" xfId="537" xr:uid="{549E4DDD-4F7E-42C1-95FE-31FA9DF33A79}"/>
    <cellStyle name="20% - Accent2 2" xfId="144" xr:uid="{C54D3CF5-46E8-46F0-BE69-DB634E9F02FB}"/>
    <cellStyle name="20% - Accent2 2 2" xfId="145" xr:uid="{1C05933B-EAF4-42B6-BA58-B9CA1552E7A3}"/>
    <cellStyle name="20% - Accent2 2 2 2" xfId="146" xr:uid="{51D5C6D3-94CD-4939-AD9F-10CA759883FE}"/>
    <cellStyle name="20% - Accent2 2 2 2 2" xfId="544" xr:uid="{34A52373-970D-4FF2-8745-0EA0EA1A1334}"/>
    <cellStyle name="20% - Accent2 2 2 3" xfId="543" xr:uid="{AED6FD99-7DC7-41E2-84AB-4E9536033524}"/>
    <cellStyle name="20% - Accent2 2 3" xfId="147" xr:uid="{347DD175-0BD4-4D5B-865E-0304A3704BEC}"/>
    <cellStyle name="20% - Accent2 2 3 2" xfId="545" xr:uid="{4CC48D23-0114-4395-8426-8C661A7A3D3E}"/>
    <cellStyle name="20% - Accent2 2 4" xfId="148" xr:uid="{88BB2CDB-6346-43A9-9BA6-A188F6DF5161}"/>
    <cellStyle name="20% - Accent2 2 4 2" xfId="546" xr:uid="{1FA7CD2B-4238-4AEB-B701-21DD214436F0}"/>
    <cellStyle name="20% - Accent2 2 5" xfId="542" xr:uid="{F62F05FD-F199-4356-B856-8D4E5F6838C0}"/>
    <cellStyle name="20% - Accent2 3" xfId="149" xr:uid="{1837F0D8-E30A-4EA5-AD56-AA6B90FF813E}"/>
    <cellStyle name="20% - Accent2 3 2" xfId="150" xr:uid="{24D3A1FD-5CF5-4DE2-8335-0F00EAE60A0E}"/>
    <cellStyle name="20% - Accent2 3 2 2" xfId="151" xr:uid="{B9BFA90A-B8B3-49D9-9517-F518A095DFDF}"/>
    <cellStyle name="20% - Accent2 3 2 2 2" xfId="549" xr:uid="{B3FCB84F-F9F2-4CA3-B12D-34080D15D299}"/>
    <cellStyle name="20% - Accent2 3 2 3" xfId="548" xr:uid="{CDFE50C6-AE50-4FC4-B7DC-38EE312A9A48}"/>
    <cellStyle name="20% - Accent2 3 3" xfId="152" xr:uid="{FB70DF90-4F27-4F70-BC21-3FB1B7F142A5}"/>
    <cellStyle name="20% - Accent2 3 3 2" xfId="550" xr:uid="{7EA2E35C-E7C9-4C4F-9F32-DC73916FF8AE}"/>
    <cellStyle name="20% - Accent2 3 4" xfId="153" xr:uid="{009038C4-2394-4C56-86BD-F65A12CFB29A}"/>
    <cellStyle name="20% - Accent2 3 4 2" xfId="551" xr:uid="{401722D8-FED6-4E04-9B76-441202CC9EBE}"/>
    <cellStyle name="20% - Accent2 3 5" xfId="547" xr:uid="{CFD2D018-A79E-4F0F-9A04-60545C6BA006}"/>
    <cellStyle name="20% - Accent2 4" xfId="154" xr:uid="{93CDEB1A-D9B7-4030-B4DC-611A05062350}"/>
    <cellStyle name="20% - Accent2 4 2" xfId="155" xr:uid="{3689D833-FDA9-4198-9F1B-2AD4AAE0D0BD}"/>
    <cellStyle name="20% - Accent2 4 2 2" xfId="156" xr:uid="{E370482B-9458-4CBB-8EAF-F3B908B61C9A}"/>
    <cellStyle name="20% - Accent2 4 2 2 2" xfId="554" xr:uid="{F97BEBA7-7DE2-48F6-8925-686145D1CA1B}"/>
    <cellStyle name="20% - Accent2 4 2 3" xfId="553" xr:uid="{2D555B22-202B-4640-A62E-51A1B43AE43C}"/>
    <cellStyle name="20% - Accent2 4 3" xfId="157" xr:uid="{95EE7E78-1990-49C9-8132-109D0FDDA5A2}"/>
    <cellStyle name="20% - Accent2 4 3 2" xfId="555" xr:uid="{908674AB-B88D-409D-8A2A-3EF4C0E3EBC7}"/>
    <cellStyle name="20% - Accent2 4 4" xfId="158" xr:uid="{EF01A3FD-5862-45D8-B330-1B7942C0DF57}"/>
    <cellStyle name="20% - Accent2 4 4 2" xfId="556" xr:uid="{A887F438-4AA3-4C2E-8C6D-21A59F660454}"/>
    <cellStyle name="20% - Accent2 4 5" xfId="552" xr:uid="{48F5B2FD-A686-4679-8667-35F51F52FF40}"/>
    <cellStyle name="20% - Accent3 2" xfId="159" xr:uid="{1921CC3C-EEC0-4590-88D4-DF1E9688E341}"/>
    <cellStyle name="20% - Accent3 2 2" xfId="160" xr:uid="{1C335970-B45D-4D37-908B-CFFC243FFA09}"/>
    <cellStyle name="20% - Accent3 2 2 2" xfId="161" xr:uid="{7CFCD934-D827-4579-8048-56E9737AFE4F}"/>
    <cellStyle name="20% - Accent3 2 2 2 2" xfId="559" xr:uid="{0CD05817-35EB-4A68-B8C5-1ADC0168267B}"/>
    <cellStyle name="20% - Accent3 2 2 3" xfId="558" xr:uid="{F36AD39F-BE21-4887-8A3C-0459F7A2F624}"/>
    <cellStyle name="20% - Accent3 2 3" xfId="162" xr:uid="{A9939A29-378F-44C3-B2A8-07DEC658BFAB}"/>
    <cellStyle name="20% - Accent3 2 3 2" xfId="560" xr:uid="{245872AE-3DCF-449A-AE9D-6968DA70F530}"/>
    <cellStyle name="20% - Accent3 2 4" xfId="163" xr:uid="{E655C2EB-036C-4B2D-8B5C-5F8D92A27721}"/>
    <cellStyle name="20% - Accent3 2 4 2" xfId="561" xr:uid="{DC2FC38B-AD97-4E21-B16D-9173E3F6EB43}"/>
    <cellStyle name="20% - Accent3 2 5" xfId="557" xr:uid="{B0DA4D07-1408-426E-8415-3C0517123798}"/>
    <cellStyle name="20% - Accent3 3" xfId="164" xr:uid="{279CE8F4-7548-4F3D-B0CA-DE64B59CB05F}"/>
    <cellStyle name="20% - Accent3 3 2" xfId="165" xr:uid="{C75469AC-3ADA-4CA0-842D-199423044BE2}"/>
    <cellStyle name="20% - Accent3 3 2 2" xfId="166" xr:uid="{4ED690EE-AAAC-4F2B-9047-FE5A8587EFD8}"/>
    <cellStyle name="20% - Accent3 3 2 2 2" xfId="564" xr:uid="{FB406DDB-8715-4D23-B433-C4F860AEED7D}"/>
    <cellStyle name="20% - Accent3 3 2 3" xfId="563" xr:uid="{89F85D71-F95E-44E7-AD74-819275BA5B6C}"/>
    <cellStyle name="20% - Accent3 3 3" xfId="167" xr:uid="{2C1D5BEC-4E61-4BB4-BF89-6B09889E32E9}"/>
    <cellStyle name="20% - Accent3 3 3 2" xfId="565" xr:uid="{53D2F7AD-BC7F-483D-8FC8-00670381C859}"/>
    <cellStyle name="20% - Accent3 3 4" xfId="168" xr:uid="{20D6E4E9-120F-4E4D-AACE-D78020034887}"/>
    <cellStyle name="20% - Accent3 3 4 2" xfId="566" xr:uid="{33786AB3-5C60-4F7F-B07B-82930882528D}"/>
    <cellStyle name="20% - Accent3 3 5" xfId="562" xr:uid="{79B762FE-B8AC-490F-82BA-4263343DB4DE}"/>
    <cellStyle name="20% - Accent3 4" xfId="169" xr:uid="{D1A2BED9-3279-48A9-85C4-5A790CC7E5B4}"/>
    <cellStyle name="20% - Accent3 4 2" xfId="170" xr:uid="{B439D46D-E3B5-4A7D-A393-FDF3EDE4928F}"/>
    <cellStyle name="20% - Accent3 4 2 2" xfId="171" xr:uid="{B61FC08F-BF3B-4A29-8070-E8B16A77AA84}"/>
    <cellStyle name="20% - Accent3 4 2 2 2" xfId="569" xr:uid="{AA8F60F2-EA9E-4657-B79A-4A2913A6B5C0}"/>
    <cellStyle name="20% - Accent3 4 2 3" xfId="568" xr:uid="{4CE3C1D5-C27E-473A-95FF-1088C53537EA}"/>
    <cellStyle name="20% - Accent3 4 3" xfId="172" xr:uid="{969E0264-092E-4712-B039-6F1EEFB8A07B}"/>
    <cellStyle name="20% - Accent3 4 3 2" xfId="570" xr:uid="{728E1EEB-9075-430B-AAE4-48BF185BEAD0}"/>
    <cellStyle name="20% - Accent3 4 4" xfId="173" xr:uid="{500546A1-72FA-4E3E-BCA7-B5F459381BF5}"/>
    <cellStyle name="20% - Accent3 4 4 2" xfId="571" xr:uid="{06451330-AA41-4E15-A3F3-89EB74750B49}"/>
    <cellStyle name="20% - Accent3 4 5" xfId="567" xr:uid="{F8E0B577-3E2C-4BAC-B476-D08E4355028F}"/>
    <cellStyle name="20% - Accent4 2" xfId="174" xr:uid="{CB524670-8837-446E-A0E4-7357B141C580}"/>
    <cellStyle name="20% - Accent4 2 2" xfId="175" xr:uid="{096B466B-D35C-4310-9B41-8F8732ACAD56}"/>
    <cellStyle name="20% - Accent4 2 2 2" xfId="176" xr:uid="{37ADD978-A3EB-433E-B9E8-7789841F5131}"/>
    <cellStyle name="20% - Accent4 2 2 2 2" xfId="574" xr:uid="{127E6746-828C-40B1-BD10-9CA4273568E5}"/>
    <cellStyle name="20% - Accent4 2 2 3" xfId="573" xr:uid="{4D90BA84-2E60-4C5D-9013-54D4918CC53B}"/>
    <cellStyle name="20% - Accent4 2 3" xfId="177" xr:uid="{7E8D26EA-6259-4C83-9685-FF425736432D}"/>
    <cellStyle name="20% - Accent4 2 3 2" xfId="575" xr:uid="{D5734C59-4BD5-4287-90B0-013A82E0DF52}"/>
    <cellStyle name="20% - Accent4 2 4" xfId="178" xr:uid="{91948012-9AE6-4899-8D60-64895D39947C}"/>
    <cellStyle name="20% - Accent4 2 4 2" xfId="576" xr:uid="{DE1E00D7-E775-4BDA-B218-CB8D17BB6EDC}"/>
    <cellStyle name="20% - Accent4 2 5" xfId="572" xr:uid="{7E36D11C-7338-4303-82AE-7AE3D92E69CA}"/>
    <cellStyle name="20% - Accent4 3" xfId="179" xr:uid="{F09D736B-3EF3-4494-A121-81503AAE42BC}"/>
    <cellStyle name="20% - Accent4 3 2" xfId="180" xr:uid="{DF627BD5-411B-4B91-8305-CF0AA22D9C5F}"/>
    <cellStyle name="20% - Accent4 3 2 2" xfId="181" xr:uid="{B551F329-743C-4EC2-AD8E-1C2CCB4CA636}"/>
    <cellStyle name="20% - Accent4 3 2 2 2" xfId="579" xr:uid="{83DC5B7B-AA23-4E65-AA21-85F5B9AC40A1}"/>
    <cellStyle name="20% - Accent4 3 2 3" xfId="578" xr:uid="{5164703C-CC12-4D19-9464-DAA727989E00}"/>
    <cellStyle name="20% - Accent4 3 3" xfId="182" xr:uid="{12AC0176-354F-4C52-8D60-993E34513998}"/>
    <cellStyle name="20% - Accent4 3 3 2" xfId="580" xr:uid="{76A46572-FD65-42F6-8418-CE2938FE3279}"/>
    <cellStyle name="20% - Accent4 3 4" xfId="183" xr:uid="{66EA3EB0-7E41-4E89-885A-D3484ED6534E}"/>
    <cellStyle name="20% - Accent4 3 4 2" xfId="581" xr:uid="{5EF47450-DBFC-41E7-AD6F-814FD2132639}"/>
    <cellStyle name="20% - Accent4 3 5" xfId="577" xr:uid="{FD24FB58-174B-4A16-B868-C61125024A58}"/>
    <cellStyle name="20% - Accent4 4" xfId="184" xr:uid="{3EBBC6F9-41DA-443B-98B1-E96580104E35}"/>
    <cellStyle name="20% - Accent4 4 2" xfId="185" xr:uid="{54F67B91-802A-403C-893E-FA8B620944D7}"/>
    <cellStyle name="20% - Accent4 4 2 2" xfId="186" xr:uid="{9C118768-DAB8-42E2-BC8E-C3B2D105F79B}"/>
    <cellStyle name="20% - Accent4 4 2 2 2" xfId="584" xr:uid="{7301B728-55B0-4481-9225-4584A0E621F4}"/>
    <cellStyle name="20% - Accent4 4 2 3" xfId="583" xr:uid="{D1684E04-BEBE-4BBB-A95C-C50E2469CD2C}"/>
    <cellStyle name="20% - Accent4 4 3" xfId="187" xr:uid="{5F166044-1812-4F28-8F5C-B053229A9539}"/>
    <cellStyle name="20% - Accent4 4 3 2" xfId="585" xr:uid="{4D28F3D6-04C3-4557-A584-7D37DCB2B985}"/>
    <cellStyle name="20% - Accent4 4 4" xfId="188" xr:uid="{EDB9BB79-78A1-4EAF-A533-CA91006D1116}"/>
    <cellStyle name="20% - Accent4 4 4 2" xfId="586" xr:uid="{F39466B6-8F45-416A-B4D6-6E4FF267366D}"/>
    <cellStyle name="20% - Accent4 4 5" xfId="582" xr:uid="{B1547087-1178-4A8A-A625-FB9116879870}"/>
    <cellStyle name="20% - Accent5 2" xfId="189" xr:uid="{6354F7CD-28BA-4F04-A294-A7948F703E1E}"/>
    <cellStyle name="20% - Accent5 2 2" xfId="190" xr:uid="{A2F86465-D33E-46D4-B344-5B10471DB9C0}"/>
    <cellStyle name="20% - Accent5 2 2 2" xfId="191" xr:uid="{0D78E542-F60C-4A74-B2BE-3B183B571916}"/>
    <cellStyle name="20% - Accent5 2 2 2 2" xfId="589" xr:uid="{E1C82C71-9653-4D91-9D9E-BF7C1F3A1A0B}"/>
    <cellStyle name="20% - Accent5 2 2 3" xfId="588" xr:uid="{328E5610-5309-4614-ADA8-31785372A4E6}"/>
    <cellStyle name="20% - Accent5 2 3" xfId="192" xr:uid="{A81531EC-631A-4CD5-AA0C-3BB6B849DE08}"/>
    <cellStyle name="20% - Accent5 2 3 2" xfId="590" xr:uid="{4C522125-E98B-4B89-9995-08AB051710C9}"/>
    <cellStyle name="20% - Accent5 2 4" xfId="193" xr:uid="{6F00C6BF-E450-4FBD-B8A4-D7410EA3C4CF}"/>
    <cellStyle name="20% - Accent5 2 4 2" xfId="591" xr:uid="{A270AF06-D22C-4C72-9156-6FBD9FDDA331}"/>
    <cellStyle name="20% - Accent5 2 5" xfId="587" xr:uid="{2601445F-5227-49FA-9B09-1F5D1EBA0F70}"/>
    <cellStyle name="20% - Accent5 3" xfId="194" xr:uid="{EC378827-7E9A-4BAC-973B-0637655070CC}"/>
    <cellStyle name="20% - Accent5 3 2" xfId="195" xr:uid="{0BCCDD78-6330-44A7-A595-F1069695B2BA}"/>
    <cellStyle name="20% - Accent5 3 2 2" xfId="196" xr:uid="{491E50CC-8659-46D0-A2E6-398DDADDB513}"/>
    <cellStyle name="20% - Accent5 3 2 2 2" xfId="594" xr:uid="{13E9CADF-B013-4930-A63F-35E3CF94CECF}"/>
    <cellStyle name="20% - Accent5 3 2 3" xfId="593" xr:uid="{F58D7465-AE8C-4AB6-8CB0-F4E48EC9E942}"/>
    <cellStyle name="20% - Accent5 3 3" xfId="197" xr:uid="{127E9D5B-83DD-410C-A806-C62D8048D29C}"/>
    <cellStyle name="20% - Accent5 3 3 2" xfId="595" xr:uid="{C06D9275-9C4C-4EA9-BFDB-2E1DF1457528}"/>
    <cellStyle name="20% - Accent5 3 4" xfId="198" xr:uid="{ADF8DD76-9A34-4960-9C26-FF4DA723F39B}"/>
    <cellStyle name="20% - Accent5 3 4 2" xfId="596" xr:uid="{CE48AC13-8662-4507-B8D4-01B1160A8E36}"/>
    <cellStyle name="20% - Accent5 3 5" xfId="592" xr:uid="{020A785B-8D07-4404-BECA-47E934FE6806}"/>
    <cellStyle name="20% - Accent5 4" xfId="199" xr:uid="{1B585304-777D-43E0-8385-75ADB80A485F}"/>
    <cellStyle name="20% - Accent5 4 2" xfId="200" xr:uid="{C022CF2E-EDFC-4C20-92A0-5D3517595189}"/>
    <cellStyle name="20% - Accent5 4 2 2" xfId="201" xr:uid="{09A0558C-31C0-470F-9837-E2E0909CE822}"/>
    <cellStyle name="20% - Accent5 4 2 2 2" xfId="599" xr:uid="{01BFC3CE-D06C-4323-A653-793F6C01FEB2}"/>
    <cellStyle name="20% - Accent5 4 2 3" xfId="598" xr:uid="{80CD5A75-C9A8-4DA0-8DD6-0C1F31D715D7}"/>
    <cellStyle name="20% - Accent5 4 3" xfId="202" xr:uid="{9727E55D-5F5A-4A87-B55E-C84292071E51}"/>
    <cellStyle name="20% - Accent5 4 3 2" xfId="600" xr:uid="{9CFC7018-64A7-4899-98A9-7652EAC8A216}"/>
    <cellStyle name="20% - Accent5 4 4" xfId="203" xr:uid="{DBAF2092-3F57-408B-A4DA-90A0806605FA}"/>
    <cellStyle name="20% - Accent5 4 4 2" xfId="601" xr:uid="{5CF6D0D3-1E80-4612-9758-EFDBA90DC300}"/>
    <cellStyle name="20% - Accent5 4 5" xfId="597" xr:uid="{B7C9F6A7-6D29-4A92-B110-C32D2BB5FCF4}"/>
    <cellStyle name="20% - Accent6 2" xfId="204" xr:uid="{A2A2A802-7B3D-433E-8AD8-6D74F60E36A4}"/>
    <cellStyle name="20% - Accent6 2 2" xfId="205" xr:uid="{5CE28E18-EEC5-408B-A849-1C679085D871}"/>
    <cellStyle name="20% - Accent6 2 2 2" xfId="206" xr:uid="{07E47373-5189-450E-9F23-C4A5546C9A62}"/>
    <cellStyle name="20% - Accent6 2 2 2 2" xfId="604" xr:uid="{E6257C3D-B851-40AC-AB0D-26125A076550}"/>
    <cellStyle name="20% - Accent6 2 2 3" xfId="603" xr:uid="{6659BF24-0373-464C-85D7-0431AB2CB472}"/>
    <cellStyle name="20% - Accent6 2 3" xfId="207" xr:uid="{11EF5569-70A7-4C6D-8EFD-839CE2E4F62D}"/>
    <cellStyle name="20% - Accent6 2 3 2" xfId="605" xr:uid="{BEDDC612-EE85-4E9D-8E28-369168D8E44B}"/>
    <cellStyle name="20% - Accent6 2 4" xfId="208" xr:uid="{1A0E3A63-9AE1-4A46-98B8-CF6A3871DB8C}"/>
    <cellStyle name="20% - Accent6 2 4 2" xfId="606" xr:uid="{C1BFC57A-AB45-4395-8827-AA5B3FF6B155}"/>
    <cellStyle name="20% - Accent6 2 5" xfId="602" xr:uid="{E3E2F92C-2CBB-4C14-B323-20AF0E490C00}"/>
    <cellStyle name="20% - Accent6 3" xfId="209" xr:uid="{C9CCB477-D65F-48BB-81FE-540FAC57C1E9}"/>
    <cellStyle name="20% - Accent6 3 2" xfId="210" xr:uid="{E80B096C-8BAE-433F-8EF9-37A01215B4B5}"/>
    <cellStyle name="20% - Accent6 3 2 2" xfId="211" xr:uid="{A70495D8-B240-4F88-9C93-523DD94FF949}"/>
    <cellStyle name="20% - Accent6 3 2 2 2" xfId="609" xr:uid="{6AB00596-39BA-44A3-9499-40B0AE8E6943}"/>
    <cellStyle name="20% - Accent6 3 2 3" xfId="608" xr:uid="{E0BB44CC-CCFC-46F4-902B-0097863A2132}"/>
    <cellStyle name="20% - Accent6 3 3" xfId="212" xr:uid="{75B23546-C7A1-4322-8096-32D3F2FB65B8}"/>
    <cellStyle name="20% - Accent6 3 3 2" xfId="610" xr:uid="{6A1F512C-D92C-4ED6-A8A8-92B0E68D468D}"/>
    <cellStyle name="20% - Accent6 3 4" xfId="213" xr:uid="{B876D210-AFFE-46B2-A11E-E58DAC4258CD}"/>
    <cellStyle name="20% - Accent6 3 4 2" xfId="611" xr:uid="{4F588FDB-D342-4D53-B242-A75CCC922D88}"/>
    <cellStyle name="20% - Accent6 3 5" xfId="607" xr:uid="{F090FB97-0E28-4E51-A099-A6C23F420B19}"/>
    <cellStyle name="20% - Accent6 4" xfId="214" xr:uid="{4E2BCC9D-F89A-4701-9032-A6AEED145A59}"/>
    <cellStyle name="20% - Accent6 4 2" xfId="215" xr:uid="{885FAA29-E2BC-429A-9DEF-784D385E3436}"/>
    <cellStyle name="20% - Accent6 4 2 2" xfId="216" xr:uid="{BDAFF924-FB55-49C1-9365-7207A9116E7D}"/>
    <cellStyle name="20% - Accent6 4 2 2 2" xfId="614" xr:uid="{E2CE0877-DED1-4F43-A2CB-74E7946820AB}"/>
    <cellStyle name="20% - Accent6 4 2 3" xfId="613" xr:uid="{BDA3CD0C-8BD9-4C9F-BDDC-99096D8218ED}"/>
    <cellStyle name="20% - Accent6 4 3" xfId="217" xr:uid="{76A1F769-921E-48ED-8144-EAF9BE3D54F5}"/>
    <cellStyle name="20% - Accent6 4 3 2" xfId="615" xr:uid="{A010BD34-CC0B-4369-9172-9CEA10585D93}"/>
    <cellStyle name="20% - Accent6 4 4" xfId="218" xr:uid="{6EBBA87D-0E45-4640-A63D-B4C3891B77A2}"/>
    <cellStyle name="20% - Accent6 4 4 2" xfId="616" xr:uid="{3FFCF4CF-C957-446A-B62C-3D4FAD58745F}"/>
    <cellStyle name="20% - Accent6 4 5" xfId="612" xr:uid="{D5711953-2593-45AD-9CFF-484D7853A3A7}"/>
    <cellStyle name="40% - Accent1 2" xfId="219" xr:uid="{FFFE321C-D537-4D13-85D6-268F3080F499}"/>
    <cellStyle name="40% - Accent1 2 2" xfId="220" xr:uid="{BE44E64B-1F08-4A2C-929E-00584623C646}"/>
    <cellStyle name="40% - Accent1 2 2 2" xfId="221" xr:uid="{580DD1A5-0898-4532-861C-465C70D87471}"/>
    <cellStyle name="40% - Accent1 2 2 2 2" xfId="619" xr:uid="{67F6E0E7-583A-4034-8062-BD5EF1F2E1EA}"/>
    <cellStyle name="40% - Accent1 2 2 3" xfId="618" xr:uid="{373F341A-ED01-4FAE-8488-79B54605A219}"/>
    <cellStyle name="40% - Accent1 2 3" xfId="222" xr:uid="{0C85CF63-0DC6-4F42-8029-34770B6C712C}"/>
    <cellStyle name="40% - Accent1 2 3 2" xfId="620" xr:uid="{A75464CD-C956-4775-A568-7A12EAE79F61}"/>
    <cellStyle name="40% - Accent1 2 4" xfId="223" xr:uid="{0722D215-179D-4813-BC0A-F4ECB5FE0063}"/>
    <cellStyle name="40% - Accent1 2 4 2" xfId="621" xr:uid="{284811B1-72A9-47F1-923A-7E5D29C89950}"/>
    <cellStyle name="40% - Accent1 2 5" xfId="617" xr:uid="{08616780-D393-490A-B42E-7718ABBA6472}"/>
    <cellStyle name="40% - Accent1 3" xfId="224" xr:uid="{F5CABBAA-44DC-4FAD-9D64-EB4F7DFD7C25}"/>
    <cellStyle name="40% - Accent1 3 2" xfId="225" xr:uid="{9E43E938-3881-4A87-8B7A-3C7737C8758D}"/>
    <cellStyle name="40% - Accent1 3 2 2" xfId="226" xr:uid="{7BF9BD4F-4BA1-4EB9-9CFE-55D0FAC0CC4D}"/>
    <cellStyle name="40% - Accent1 3 2 2 2" xfId="624" xr:uid="{ABF51591-6C5A-4511-A380-57530054338D}"/>
    <cellStyle name="40% - Accent1 3 2 3" xfId="623" xr:uid="{CDDA716F-2C71-4511-B7EA-62B495D37078}"/>
    <cellStyle name="40% - Accent1 3 3" xfId="227" xr:uid="{196ED051-2BEE-4E03-AA68-D66C77E0286D}"/>
    <cellStyle name="40% - Accent1 3 3 2" xfId="625" xr:uid="{6C286489-A834-4B74-8D84-39542D6623B8}"/>
    <cellStyle name="40% - Accent1 3 4" xfId="228" xr:uid="{D4D623DA-C47D-41B3-B263-5B9ED6EB446D}"/>
    <cellStyle name="40% - Accent1 3 4 2" xfId="626" xr:uid="{5C06919F-7915-4605-9EA4-A3F32AEE3379}"/>
    <cellStyle name="40% - Accent1 3 5" xfId="622" xr:uid="{92422557-076C-43B9-B3C5-5B5CACA7A604}"/>
    <cellStyle name="40% - Accent1 4" xfId="229" xr:uid="{88158EAC-9AD1-4F1A-A51E-D8E2188ABAB2}"/>
    <cellStyle name="40% - Accent1 4 2" xfId="230" xr:uid="{FA12C7EB-7E07-4C98-A096-64FEA6FE4CC2}"/>
    <cellStyle name="40% - Accent1 4 2 2" xfId="231" xr:uid="{7265B667-BF23-459E-9EDD-4B244F123902}"/>
    <cellStyle name="40% - Accent1 4 2 2 2" xfId="629" xr:uid="{E3D5701C-AAEF-4161-AF56-31612C78167B}"/>
    <cellStyle name="40% - Accent1 4 2 3" xfId="628" xr:uid="{F1202109-2B82-4DFD-A5D6-E74014235342}"/>
    <cellStyle name="40% - Accent1 4 3" xfId="232" xr:uid="{F299EC04-771F-463F-BB57-AEE93B5C748E}"/>
    <cellStyle name="40% - Accent1 4 3 2" xfId="630" xr:uid="{47AB62AE-40B7-483B-BD6A-057F54EDAF0B}"/>
    <cellStyle name="40% - Accent1 4 4" xfId="233" xr:uid="{AED21585-82F0-4CB4-89D4-DF1839F66B9D}"/>
    <cellStyle name="40% - Accent1 4 4 2" xfId="631" xr:uid="{9740D35C-7377-4BE9-9D89-1E11499B9FB8}"/>
    <cellStyle name="40% - Accent1 4 5" xfId="627" xr:uid="{7F73F1F0-83C1-4ED6-B0A7-84BFCAF03C5C}"/>
    <cellStyle name="40% - Accent2 2" xfId="234" xr:uid="{B9B6AEFD-E31C-4905-85DC-DF3584345B3C}"/>
    <cellStyle name="40% - Accent2 2 2" xfId="235" xr:uid="{F8E2FE34-346A-471A-8D40-E2F3F84BACC6}"/>
    <cellStyle name="40% - Accent2 2 2 2" xfId="236" xr:uid="{35BA12F4-3399-4143-8162-23B9DA9A76FA}"/>
    <cellStyle name="40% - Accent2 2 2 2 2" xfId="634" xr:uid="{E586BD2B-6111-4EE9-9771-19B23EE07B91}"/>
    <cellStyle name="40% - Accent2 2 2 3" xfId="633" xr:uid="{89ABD144-1725-4F31-9999-3DC3224A67F8}"/>
    <cellStyle name="40% - Accent2 2 3" xfId="237" xr:uid="{CE638C02-4AFE-4AAC-BACD-753CED9A6D61}"/>
    <cellStyle name="40% - Accent2 2 3 2" xfId="635" xr:uid="{2AA214C4-E9E7-4B7F-8C35-437D0B38002A}"/>
    <cellStyle name="40% - Accent2 2 4" xfId="238" xr:uid="{5885223C-7456-4281-988C-8D9CF14258D7}"/>
    <cellStyle name="40% - Accent2 2 4 2" xfId="636" xr:uid="{448102C1-BC84-4ADA-A6A3-80CEDF8B2B7A}"/>
    <cellStyle name="40% - Accent2 2 5" xfId="632" xr:uid="{C803BD47-59D0-4DD6-92F8-FFE8ABD5FD4F}"/>
    <cellStyle name="40% - Accent2 3" xfId="239" xr:uid="{B325123A-D23A-4267-AC77-64D2DA919708}"/>
    <cellStyle name="40% - Accent2 3 2" xfId="240" xr:uid="{C0F26721-4290-474A-969B-287D847DE9C0}"/>
    <cellStyle name="40% - Accent2 3 2 2" xfId="241" xr:uid="{8EDF4AC1-5A79-46E5-BE13-2929EF02CAD4}"/>
    <cellStyle name="40% - Accent2 3 2 2 2" xfId="639" xr:uid="{560F77D2-61A5-4D74-9AF5-724B4873A018}"/>
    <cellStyle name="40% - Accent2 3 2 3" xfId="638" xr:uid="{BC8E729C-FCFD-4DEA-9CEE-0CBC4ECFB513}"/>
    <cellStyle name="40% - Accent2 3 3" xfId="242" xr:uid="{266D8BB6-4DE2-463D-B798-BEE0BE11ACA9}"/>
    <cellStyle name="40% - Accent2 3 3 2" xfId="640" xr:uid="{CADBB48A-760D-4E2C-9994-F80E63015424}"/>
    <cellStyle name="40% - Accent2 3 4" xfId="243" xr:uid="{68E675BF-8584-419E-BAC9-9FBC6051EC5E}"/>
    <cellStyle name="40% - Accent2 3 4 2" xfId="641" xr:uid="{D80925F3-E46D-4877-9851-3A71147A7129}"/>
    <cellStyle name="40% - Accent2 3 5" xfId="637" xr:uid="{B09429BB-1A5D-4576-92ED-8E4141B3A2EA}"/>
    <cellStyle name="40% - Accent2 4" xfId="244" xr:uid="{CA4321BB-4921-445A-A4BF-A0BED9C857EA}"/>
    <cellStyle name="40% - Accent2 4 2" xfId="245" xr:uid="{58AA33F7-C76B-421E-A61C-B0F87F159041}"/>
    <cellStyle name="40% - Accent2 4 2 2" xfId="246" xr:uid="{A4318993-1EC5-4D55-B25B-1F17225959EA}"/>
    <cellStyle name="40% - Accent2 4 2 2 2" xfId="644" xr:uid="{27F9BFC4-1CAD-41DC-A212-FD206B37B7B5}"/>
    <cellStyle name="40% - Accent2 4 2 3" xfId="643" xr:uid="{8D619ECE-92D5-4061-AC5D-C3BD9E88B906}"/>
    <cellStyle name="40% - Accent2 4 3" xfId="247" xr:uid="{A71DFB02-1909-49C6-9387-322A5871CD21}"/>
    <cellStyle name="40% - Accent2 4 3 2" xfId="645" xr:uid="{A0AFC560-91C6-47E5-BB26-3AE328BEAE97}"/>
    <cellStyle name="40% - Accent2 4 4" xfId="248" xr:uid="{075FD20B-458F-4244-A3ED-0070334EDBB3}"/>
    <cellStyle name="40% - Accent2 4 4 2" xfId="646" xr:uid="{E55558CB-A91C-41F6-B52C-ACA56446387C}"/>
    <cellStyle name="40% - Accent2 4 5" xfId="642" xr:uid="{541FCD91-9EEA-4FEE-B386-C32B3F542731}"/>
    <cellStyle name="40% - Accent3 2" xfId="249" xr:uid="{CD3A6588-FA19-4B41-81B4-306F237F0548}"/>
    <cellStyle name="40% - Accent3 2 2" xfId="250" xr:uid="{E4123CB7-B822-4867-B165-FBD642364B75}"/>
    <cellStyle name="40% - Accent3 2 2 2" xfId="251" xr:uid="{D74D480F-2915-4FCF-9821-3A2E335D835E}"/>
    <cellStyle name="40% - Accent3 2 2 2 2" xfId="649" xr:uid="{31FE416F-FE6A-4E9D-B8F4-17E2ACD1632B}"/>
    <cellStyle name="40% - Accent3 2 2 3" xfId="648" xr:uid="{B6C93133-BDF1-4DEF-9EEF-0DA897B82F33}"/>
    <cellStyle name="40% - Accent3 2 3" xfId="252" xr:uid="{37719AF2-3556-467A-9369-CC364892EB0C}"/>
    <cellStyle name="40% - Accent3 2 3 2" xfId="650" xr:uid="{93DC6C0F-79A1-4A36-A9E0-11715BFEE86A}"/>
    <cellStyle name="40% - Accent3 2 4" xfId="253" xr:uid="{4D92EA28-B62C-461A-A27C-A052DF6C0A98}"/>
    <cellStyle name="40% - Accent3 2 4 2" xfId="651" xr:uid="{A940CCC6-773E-4D32-8C06-4218DCFE123F}"/>
    <cellStyle name="40% - Accent3 2 5" xfId="647" xr:uid="{E254DFD0-3C4A-4556-8033-499920ACE814}"/>
    <cellStyle name="40% - Accent3 3" xfId="254" xr:uid="{CB79B95D-EEB6-4974-AF45-6B84E89240FB}"/>
    <cellStyle name="40% - Accent3 3 2" xfId="255" xr:uid="{0F06FACE-3583-4D11-A571-A04DB6015549}"/>
    <cellStyle name="40% - Accent3 3 2 2" xfId="256" xr:uid="{8FDE40A6-E83E-41BA-BFFA-F69F50CC2C0A}"/>
    <cellStyle name="40% - Accent3 3 2 2 2" xfId="654" xr:uid="{6D232E3E-B32F-4CD3-A782-F9A5A97908AB}"/>
    <cellStyle name="40% - Accent3 3 2 3" xfId="653" xr:uid="{E8C31580-8FFE-47B4-9158-33DEDAB3CF30}"/>
    <cellStyle name="40% - Accent3 3 3" xfId="257" xr:uid="{8298AABA-2953-4E32-BBC6-AB5A337C6787}"/>
    <cellStyle name="40% - Accent3 3 3 2" xfId="655" xr:uid="{1902E966-D9FA-4C7B-88DC-98A64081C691}"/>
    <cellStyle name="40% - Accent3 3 4" xfId="258" xr:uid="{BD0BC24E-B7B4-40AA-B5D0-DEEE9821C0BD}"/>
    <cellStyle name="40% - Accent3 3 4 2" xfId="656" xr:uid="{73C196C0-B1DF-4752-9558-294C5F3A504C}"/>
    <cellStyle name="40% - Accent3 3 5" xfId="652" xr:uid="{8E3E560A-4637-4482-B8F4-75E49EAC301C}"/>
    <cellStyle name="40% - Accent3 4" xfId="259" xr:uid="{F4E5DF6B-B8A7-40AF-9D2C-954EF2E10C39}"/>
    <cellStyle name="40% - Accent3 4 2" xfId="260" xr:uid="{65F57C58-E63F-42E7-B1DB-164A2259B2E7}"/>
    <cellStyle name="40% - Accent3 4 2 2" xfId="261" xr:uid="{13FD92C9-B76D-4E55-BE3C-679804F294EE}"/>
    <cellStyle name="40% - Accent3 4 2 2 2" xfId="659" xr:uid="{EF346E35-B7A7-475F-9AAA-6FA4A4E766E8}"/>
    <cellStyle name="40% - Accent3 4 2 3" xfId="658" xr:uid="{3057F5FC-408E-42E2-BB99-F88B749D6394}"/>
    <cellStyle name="40% - Accent3 4 3" xfId="262" xr:uid="{5C878416-AE8E-494F-B463-006F5D796356}"/>
    <cellStyle name="40% - Accent3 4 3 2" xfId="660" xr:uid="{7B89EC88-34B5-4DF8-9BCC-B321F85B78B6}"/>
    <cellStyle name="40% - Accent3 4 4" xfId="263" xr:uid="{5B0784F4-3D20-4442-A137-DEE0D168B2C0}"/>
    <cellStyle name="40% - Accent3 4 4 2" xfId="661" xr:uid="{9C122AE5-1219-4F1C-A286-0430631298B1}"/>
    <cellStyle name="40% - Accent3 4 5" xfId="657" xr:uid="{3ECD3A17-D15E-4791-AC65-EC2139AB7264}"/>
    <cellStyle name="40% - Accent4 2" xfId="264" xr:uid="{5859D886-F4B6-4400-A60D-C378B3F26E4F}"/>
    <cellStyle name="40% - Accent4 2 2" xfId="265" xr:uid="{B2C15C67-6131-4148-8FCE-B0EF37561EEE}"/>
    <cellStyle name="40% - Accent4 2 2 2" xfId="266" xr:uid="{25EB6159-EB8F-47BF-ADAF-9D7FB78C80C8}"/>
    <cellStyle name="40% - Accent4 2 2 2 2" xfId="664" xr:uid="{43DF3BFD-8AD1-4B9E-9939-1BA64DB3E55B}"/>
    <cellStyle name="40% - Accent4 2 2 3" xfId="663" xr:uid="{D28201A6-3889-485F-8E94-2435C37EF99D}"/>
    <cellStyle name="40% - Accent4 2 3" xfId="267" xr:uid="{9597FBDC-4651-4A1F-8D87-60C5A314CB5E}"/>
    <cellStyle name="40% - Accent4 2 3 2" xfId="665" xr:uid="{3BFCC291-0E7A-48C5-9BB0-B81ABE8F66E0}"/>
    <cellStyle name="40% - Accent4 2 4" xfId="268" xr:uid="{C6D6C933-37A6-4B4F-832E-4A4530C3E63E}"/>
    <cellStyle name="40% - Accent4 2 4 2" xfId="666" xr:uid="{885E2ED6-49B2-42D7-9E1E-AECC63E406FA}"/>
    <cellStyle name="40% - Accent4 2 5" xfId="662" xr:uid="{11B5E6E5-93A8-4D08-93BE-45387C76278E}"/>
    <cellStyle name="40% - Accent4 3" xfId="269" xr:uid="{CAFAB1C2-6FA2-40FC-AE46-C429A9AB8C7F}"/>
    <cellStyle name="40% - Accent4 3 2" xfId="270" xr:uid="{9778C20C-CBCB-411C-AE00-95A008E87E20}"/>
    <cellStyle name="40% - Accent4 3 2 2" xfId="271" xr:uid="{FC30A889-2DED-4689-B0D8-BE5191F55B81}"/>
    <cellStyle name="40% - Accent4 3 2 2 2" xfId="669" xr:uid="{61F76415-628E-4F70-A2F1-94744099F474}"/>
    <cellStyle name="40% - Accent4 3 2 3" xfId="668" xr:uid="{19F327DB-AB7D-467D-972B-1703FD944BBB}"/>
    <cellStyle name="40% - Accent4 3 3" xfId="272" xr:uid="{851CAB20-6F52-4BBF-9711-6AAF6E2BCAD4}"/>
    <cellStyle name="40% - Accent4 3 3 2" xfId="670" xr:uid="{FAB03592-2B89-477E-BE8B-BBC852B8C07D}"/>
    <cellStyle name="40% - Accent4 3 4" xfId="273" xr:uid="{DE7F975E-163F-467B-A538-939F18B3DAB7}"/>
    <cellStyle name="40% - Accent4 3 4 2" xfId="671" xr:uid="{30EA5808-5E42-4ED4-A095-1BF8BCAB7AE8}"/>
    <cellStyle name="40% - Accent4 3 5" xfId="667" xr:uid="{969A6997-8415-450F-8928-45D55D5F2B25}"/>
    <cellStyle name="40% - Accent4 4" xfId="274" xr:uid="{D7FE3591-60DC-45A7-A48B-CC6AB8F9A46C}"/>
    <cellStyle name="40% - Accent4 4 2" xfId="275" xr:uid="{06008165-00E9-4174-8D5F-BAB2F91507CF}"/>
    <cellStyle name="40% - Accent4 4 2 2" xfId="276" xr:uid="{E5F11B71-92A2-461E-8DAA-769FED534304}"/>
    <cellStyle name="40% - Accent4 4 2 2 2" xfId="674" xr:uid="{93807F43-E519-4025-9079-FFDC58012BB0}"/>
    <cellStyle name="40% - Accent4 4 2 3" xfId="673" xr:uid="{2977C252-CFC2-4053-9049-FF38C654EC07}"/>
    <cellStyle name="40% - Accent4 4 3" xfId="277" xr:uid="{414FF99E-4B0A-46C5-858D-D84B5184572B}"/>
    <cellStyle name="40% - Accent4 4 3 2" xfId="675" xr:uid="{66355CCF-0725-4603-888F-B030B0F87075}"/>
    <cellStyle name="40% - Accent4 4 4" xfId="278" xr:uid="{2E929118-8268-4F2F-B45A-5476A3810EE9}"/>
    <cellStyle name="40% - Accent4 4 4 2" xfId="676" xr:uid="{49465DC6-45E4-4A31-9F85-89A9FFABFE54}"/>
    <cellStyle name="40% - Accent4 4 5" xfId="672" xr:uid="{5BFC3598-9D82-4E3D-892E-2E35E92D000B}"/>
    <cellStyle name="40% - Accent5 2" xfId="279" xr:uid="{BF686C54-4F93-432A-9712-3CB8F7AB474A}"/>
    <cellStyle name="40% - Accent5 2 2" xfId="280" xr:uid="{D8CE62FB-AC65-4741-8467-98F0FDDF978B}"/>
    <cellStyle name="40% - Accent5 2 2 2" xfId="281" xr:uid="{7F021DBB-5955-459A-855C-A0792B05153A}"/>
    <cellStyle name="40% - Accent5 2 2 2 2" xfId="679" xr:uid="{0F374191-A7C7-407E-8EA5-0BC23BFAC0A1}"/>
    <cellStyle name="40% - Accent5 2 2 3" xfId="678" xr:uid="{2E072815-E50E-4F09-BC61-5D8A4CCB2E43}"/>
    <cellStyle name="40% - Accent5 2 3" xfId="282" xr:uid="{9AEED226-9861-43A2-AF07-268422C20F2A}"/>
    <cellStyle name="40% - Accent5 2 3 2" xfId="680" xr:uid="{4F16553C-4B4B-4631-ACDE-51111C2F0232}"/>
    <cellStyle name="40% - Accent5 2 4" xfId="283" xr:uid="{94E0022D-51E7-4F64-9AB2-35DA9D923114}"/>
    <cellStyle name="40% - Accent5 2 4 2" xfId="681" xr:uid="{B362FF58-AC1D-4708-A1A0-72D0F3B78DF1}"/>
    <cellStyle name="40% - Accent5 2 5" xfId="677" xr:uid="{DF690946-4216-4F73-AD03-49FFBA655EC7}"/>
    <cellStyle name="40% - Accent5 3" xfId="284" xr:uid="{71A32BCD-4BBC-40CD-B4A6-0B17DB3AF1A7}"/>
    <cellStyle name="40% - Accent5 3 2" xfId="285" xr:uid="{74F3E512-07FD-4D2B-86EE-69CCCFD67089}"/>
    <cellStyle name="40% - Accent5 3 2 2" xfId="286" xr:uid="{E4BCA951-65BE-4CD6-8A3A-B74BDB3BD2A3}"/>
    <cellStyle name="40% - Accent5 3 2 2 2" xfId="684" xr:uid="{F9387291-C1A0-4D90-B3CF-643A52699B87}"/>
    <cellStyle name="40% - Accent5 3 2 3" xfId="683" xr:uid="{165DFB35-5E3A-4D68-8B53-32D857E0A2A1}"/>
    <cellStyle name="40% - Accent5 3 3" xfId="287" xr:uid="{8A9BEA31-1A3D-4241-9B4B-FE22060E0C2A}"/>
    <cellStyle name="40% - Accent5 3 3 2" xfId="685" xr:uid="{1622720D-639D-44C0-B8A1-0579A8231ECF}"/>
    <cellStyle name="40% - Accent5 3 4" xfId="288" xr:uid="{3C9C6BAC-2F11-455E-8472-01DF6F3B4AFF}"/>
    <cellStyle name="40% - Accent5 3 4 2" xfId="686" xr:uid="{1F9A9657-51CF-48D3-B743-DFD42C1C4B94}"/>
    <cellStyle name="40% - Accent5 3 5" xfId="682" xr:uid="{5364B226-4162-4E45-8055-6BC3A4D99DE8}"/>
    <cellStyle name="40% - Accent5 4" xfId="289" xr:uid="{58E9595A-01E5-4310-ABFB-0D341ACD861E}"/>
    <cellStyle name="40% - Accent5 4 2" xfId="290" xr:uid="{3C34EC48-741E-4340-89B2-76B6FE7ECEB4}"/>
    <cellStyle name="40% - Accent5 4 2 2" xfId="291" xr:uid="{444CA72A-05B3-42C0-810D-47A56BF3D4DF}"/>
    <cellStyle name="40% - Accent5 4 2 2 2" xfId="689" xr:uid="{22C428B8-7BA2-48BF-9941-9B3E3582FC26}"/>
    <cellStyle name="40% - Accent5 4 2 3" xfId="688" xr:uid="{24B2C5B9-183F-4891-954B-DB57C7D22FE7}"/>
    <cellStyle name="40% - Accent5 4 3" xfId="292" xr:uid="{AB98779D-D583-4BBD-8565-5588788CFD66}"/>
    <cellStyle name="40% - Accent5 4 3 2" xfId="690" xr:uid="{CC289C2F-1490-42EC-B223-6BB176457A2D}"/>
    <cellStyle name="40% - Accent5 4 4" xfId="293" xr:uid="{ABDCA6C0-1744-4886-AC38-1D5298572CAC}"/>
    <cellStyle name="40% - Accent5 4 4 2" xfId="691" xr:uid="{5EBD6BD5-3790-4B77-9D30-2999AED6E1B1}"/>
    <cellStyle name="40% - Accent5 4 5" xfId="687" xr:uid="{C0F6D288-7A65-4634-8D74-495498FE2A84}"/>
    <cellStyle name="40% - Accent6 2" xfId="294" xr:uid="{67E4DD78-BCB7-4678-8B9A-5FC0DC9C9796}"/>
    <cellStyle name="40% - Accent6 2 2" xfId="295" xr:uid="{C6605AB3-4BEA-4861-ABDE-3E0C52063BCA}"/>
    <cellStyle name="40% - Accent6 2 2 2" xfId="296" xr:uid="{CF98DC31-94E9-4803-9FEB-B20B1E85AA31}"/>
    <cellStyle name="40% - Accent6 2 2 2 2" xfId="694" xr:uid="{B10186F8-A5C7-4636-A766-ABA26775A73A}"/>
    <cellStyle name="40% - Accent6 2 2 3" xfId="693" xr:uid="{D316C311-698D-41DB-9D0B-D365B91CF269}"/>
    <cellStyle name="40% - Accent6 2 3" xfId="297" xr:uid="{76B7C1CF-9915-4D4F-B995-2D744251196B}"/>
    <cellStyle name="40% - Accent6 2 3 2" xfId="695" xr:uid="{CBB8A228-3FE3-4A57-96DA-6CF90BD23C1E}"/>
    <cellStyle name="40% - Accent6 2 4" xfId="298" xr:uid="{70B28941-7B53-46F0-AE4A-7C405F5A3172}"/>
    <cellStyle name="40% - Accent6 2 4 2" xfId="696" xr:uid="{6B827ED2-FEEA-47F7-9856-4CF33805ADB3}"/>
    <cellStyle name="40% - Accent6 2 5" xfId="692" xr:uid="{34019E51-CC86-4099-912E-4B8BB7BEF3C7}"/>
    <cellStyle name="40% - Accent6 3" xfId="299" xr:uid="{BCF183E6-E232-4F24-869A-6AFA4EAF48E3}"/>
    <cellStyle name="40% - Accent6 3 2" xfId="300" xr:uid="{328BB7A0-7575-41A1-BA2C-C9A53EF29A0B}"/>
    <cellStyle name="40% - Accent6 3 2 2" xfId="301" xr:uid="{FD450EEA-F67C-4CC0-A817-D65B067DDD6F}"/>
    <cellStyle name="40% - Accent6 3 2 2 2" xfId="699" xr:uid="{62EFDCA8-869A-4E88-85C9-CFA3AB31EAAA}"/>
    <cellStyle name="40% - Accent6 3 2 3" xfId="698" xr:uid="{6FE1CE87-7FE8-4AE1-BD1C-750091220872}"/>
    <cellStyle name="40% - Accent6 3 3" xfId="302" xr:uid="{F4BAA083-C604-427E-9DBF-1D6441BD7BA5}"/>
    <cellStyle name="40% - Accent6 3 3 2" xfId="700" xr:uid="{1CB6F264-A67C-4BCB-A45F-4301B1E807FD}"/>
    <cellStyle name="40% - Accent6 3 4" xfId="303" xr:uid="{D1FBD2EE-9EEB-45A9-BE6F-CB385AA6F5D9}"/>
    <cellStyle name="40% - Accent6 3 4 2" xfId="701" xr:uid="{18F41CE7-2759-49EB-A49F-671F4E5640B8}"/>
    <cellStyle name="40% - Accent6 3 5" xfId="697" xr:uid="{91451146-FD20-46CA-871A-D3AAF3D8A400}"/>
    <cellStyle name="40% - Accent6 4" xfId="304" xr:uid="{5A8C9527-E820-4FCC-A153-EAEE57EC7087}"/>
    <cellStyle name="40% - Accent6 4 2" xfId="305" xr:uid="{43837F9B-2442-49E9-9414-045A5A3DD9F1}"/>
    <cellStyle name="40% - Accent6 4 2 2" xfId="306" xr:uid="{6488F860-58F5-4613-92C7-CE151B08A38E}"/>
    <cellStyle name="40% - Accent6 4 2 2 2" xfId="704" xr:uid="{32B4AD0C-08AB-43A7-ADB0-3F0039883DAA}"/>
    <cellStyle name="40% - Accent6 4 2 3" xfId="703" xr:uid="{913FB2B9-C872-4A70-9417-2FB14981F68E}"/>
    <cellStyle name="40% - Accent6 4 3" xfId="307" xr:uid="{DCF8ACF6-FACB-428A-827B-FEBDC057017C}"/>
    <cellStyle name="40% - Accent6 4 3 2" xfId="705" xr:uid="{F3EB9C54-087E-49B5-95F3-CC16E569D28C}"/>
    <cellStyle name="40% - Accent6 4 4" xfId="308" xr:uid="{A7E0132C-3A21-4D9E-90B5-99F48D9C4971}"/>
    <cellStyle name="40% - Accent6 4 4 2" xfId="706" xr:uid="{1CC6237A-C5A6-4339-B6F2-D7680937FB60}"/>
    <cellStyle name="40% - Accent6 4 5" xfId="702" xr:uid="{3DDD36E9-E6F9-44FE-978F-B5661F139730}"/>
    <cellStyle name="C" xfId="309" xr:uid="{6E5334FC-8FAC-49DE-90AF-079EA159550D}"/>
    <cellStyle name="C 2" xfId="310" xr:uid="{D8EE6174-DE1F-4BB6-BFF7-5B7FA0049C0B}"/>
    <cellStyle name="C 2 2" xfId="311" xr:uid="{87D3EB9C-7415-4904-8539-478E2E84D85C}"/>
    <cellStyle name="C 3" xfId="312" xr:uid="{017771D4-2EF2-4CF2-B548-045A0A712EC7}"/>
    <cellStyle name="C 4" xfId="313" xr:uid="{87847C4A-CB63-4225-94AC-3F1D64F8034C}"/>
    <cellStyle name="Comma 2" xfId="21" xr:uid="{00000000-0005-0000-0000-000001000000}"/>
    <cellStyle name="Comma 2 2" xfId="50" xr:uid="{B5447804-3DB3-4F3F-8E7A-8085A46DBC54}"/>
    <cellStyle name="Comma 2 2 2" xfId="103" xr:uid="{073729B3-8159-47C0-B2AF-DA86489945E1}"/>
    <cellStyle name="Comma 2 3" xfId="77" xr:uid="{2A025AC4-E2CB-47E1-BB47-6ED80403EBCD}"/>
    <cellStyle name="Comma 2 4" xfId="315" xr:uid="{CDB4EA5B-CECF-4C81-B7BE-E269B0B44308}"/>
    <cellStyle name="Comma 2 5" xfId="708" xr:uid="{F29856DE-8685-4CFB-994A-E9DD7964C26C}"/>
    <cellStyle name="Comma 3" xfId="27" xr:uid="{B34094A9-06EC-431B-9CDB-41A7DF07AE8D}"/>
    <cellStyle name="Comma 3 2" xfId="53" xr:uid="{446E789F-715C-4EAB-B754-C2A52E2D8A08}"/>
    <cellStyle name="Comma 3 2 2" xfId="106" xr:uid="{35C480AB-4664-44C7-AA15-7DEBCC9892F6}"/>
    <cellStyle name="Comma 3 3" xfId="80" xr:uid="{751CDDB5-05DF-47C9-8326-34EA81C04CC1}"/>
    <cellStyle name="Comma 4" xfId="314" xr:uid="{BA6BE78F-E424-494F-9C1A-125DA49F05A8}"/>
    <cellStyle name="Comma 5" xfId="707" xr:uid="{86E0B83A-D7A3-4410-9124-00B1F699ABFE}"/>
    <cellStyle name="Currency" xfId="1" builtinId="4"/>
    <cellStyle name="Currency 10 2" xfId="317" xr:uid="{7821060D-6AB8-41B3-8CDB-BAEFF64225F9}"/>
    <cellStyle name="Currency 10 2 2" xfId="318" xr:uid="{FF998924-D6D6-4CC1-A5ED-3FC5C01AF55F}"/>
    <cellStyle name="Currency 10 2 3" xfId="319" xr:uid="{32D37929-8EEE-4ECE-AE24-673D69BD3D31}"/>
    <cellStyle name="Currency 2" xfId="3" xr:uid="{00000000-0005-0000-0000-000003000000}"/>
    <cellStyle name="Currency 2 2" xfId="321" xr:uid="{A5EC16AF-5245-4023-86C1-D6CB908AB17A}"/>
    <cellStyle name="Currency 2 3" xfId="322" xr:uid="{8D1041AB-FB83-40F7-8B9F-786591847589}"/>
    <cellStyle name="Currency 2 4" xfId="320" xr:uid="{6490D015-84B7-4E55-B3B1-1F167EC8B41B}"/>
    <cellStyle name="Currency 3" xfId="7" xr:uid="{00000000-0005-0000-0000-000004000000}"/>
    <cellStyle name="Currency 3 2" xfId="323" xr:uid="{B8996B36-9E27-4577-9983-F9CC77D32821}"/>
    <cellStyle name="Currency 3 3" xfId="710" xr:uid="{C8181611-18A2-4F55-9904-AFAF50DDDFF8}"/>
    <cellStyle name="Currency 4" xfId="324" xr:uid="{D15F1407-42A1-4EAF-8D1F-9DC541AA4008}"/>
    <cellStyle name="Currency 4 2" xfId="325" xr:uid="{5AEEC889-2FF0-4FB9-9BF7-42E095A49CCE}"/>
    <cellStyle name="Currency 4 2 2" xfId="326" xr:uid="{7FCE9130-01D5-46F0-A8BB-C8B19FE3BF57}"/>
    <cellStyle name="Currency 4 2 3" xfId="327" xr:uid="{D099416C-AD71-49FA-AB27-EB68A3C7A154}"/>
    <cellStyle name="Currency 4 3" xfId="711" xr:uid="{8F6F9337-A038-40EA-82EF-C1B5FE98AD8C}"/>
    <cellStyle name="Currency 5" xfId="316" xr:uid="{429FA059-2398-4B53-A954-53E020F4FFD0}"/>
    <cellStyle name="Currency 6" xfId="709" xr:uid="{4542C4F7-EC58-4E33-906B-EF3DCB3BA8AF}"/>
    <cellStyle name="Currency 7" xfId="328" xr:uid="{B023B0E3-BA9F-418B-8642-D8F7BF7B8FED}"/>
    <cellStyle name="Currency 7 2" xfId="329" xr:uid="{9C2E86DA-35A0-4907-97B3-AE4136B6C089}"/>
    <cellStyle name="Currency 7 3" xfId="330" xr:uid="{28AFDA3F-5DFE-45E5-8F18-D8E8F917F7C8}"/>
    <cellStyle name="Currency 9" xfId="331" xr:uid="{E8A22383-21FD-4335-AF51-F3D7BD6525EF}"/>
    <cellStyle name="Good" xfId="14" builtinId="26"/>
    <cellStyle name="Hyperlink 2" xfId="333" xr:uid="{EE09AB1D-03E8-4952-BEA9-B6FAE41B48E1}"/>
    <cellStyle name="Hyperlink 2 2" xfId="334" xr:uid="{92C41E11-1E2D-40B5-AA14-508A3AA0D911}"/>
    <cellStyle name="Hyperlink 3" xfId="332" xr:uid="{30B02D07-154F-4595-BD2E-03F03A617A46}"/>
    <cellStyle name="Normal" xfId="0" builtinId="0"/>
    <cellStyle name="Normal 10" xfId="18" xr:uid="{00000000-0005-0000-0000-000009000000}"/>
    <cellStyle name="Normal 10 2" xfId="48" xr:uid="{0CFEFC87-DF74-42FE-B28F-0CC229F09E84}"/>
    <cellStyle name="Normal 10 2 2" xfId="101" xr:uid="{9CE88FFB-E2A5-4708-B465-E59BCDB0BC23}"/>
    <cellStyle name="Normal 10 2 3" xfId="336" xr:uid="{44F818CF-B36F-4E64-8FBB-D571A5940D52}"/>
    <cellStyle name="Normal 10 3" xfId="75" xr:uid="{8E9BE2AB-AA1F-4306-810F-5B4C3AE3ED2F}"/>
    <cellStyle name="Normal 10 4" xfId="335" xr:uid="{77CC7DA7-EFBB-4D1A-81C1-56E713ADA456}"/>
    <cellStyle name="Normal 11" xfId="19" xr:uid="{00000000-0005-0000-0000-00000A000000}"/>
    <cellStyle name="Normal 11 2" xfId="337" xr:uid="{E745EB3E-5F7B-4FCA-83B9-D527B6B1D0C3}"/>
    <cellStyle name="Normal 11 2 2" xfId="338" xr:uid="{BC842804-AF64-4CFB-B052-1C7AF09C03D2}"/>
    <cellStyle name="Normal 12" xfId="20" xr:uid="{00000000-0005-0000-0000-00000B000000}"/>
    <cellStyle name="Normal 12 2" xfId="49" xr:uid="{F05941EE-B6BE-499C-A0D8-F542048AF702}"/>
    <cellStyle name="Normal 12 2 2" xfId="102" xr:uid="{ED05FFA2-7295-4520-9F50-E875B7EFD227}"/>
    <cellStyle name="Normal 12 3" xfId="76" xr:uid="{7A1CE4D7-0670-4ABD-A085-911E45300C99}"/>
    <cellStyle name="Normal 12 4" xfId="126" xr:uid="{01FDFA94-8067-4A13-B427-D83BB9877C2D}"/>
    <cellStyle name="Normal 12 5" xfId="339" xr:uid="{0AA0188F-BCD0-41AE-8134-C3526696D644}"/>
    <cellStyle name="Normal 13" xfId="22" xr:uid="{00000000-0005-0000-0000-00000C000000}"/>
    <cellStyle name="Normal 13 2" xfId="340" xr:uid="{CA7165AB-480A-4491-A908-B494E6BD1C18}"/>
    <cellStyle name="Normal 13 2 2" xfId="341" xr:uid="{847D43A9-4469-4286-A324-0C1111CEBC12}"/>
    <cellStyle name="Normal 14" xfId="24" xr:uid="{152D0E1F-6912-4E65-93A4-26B02F43C534}"/>
    <cellStyle name="Normal 14 2" xfId="51" xr:uid="{081071A5-A86A-4E8C-AA3C-FFCDE9B38084}"/>
    <cellStyle name="Normal 14 2 2" xfId="104" xr:uid="{71DC1D84-0A2B-4C13-8C2C-540DB36130E0}"/>
    <cellStyle name="Normal 14 3" xfId="78" xr:uid="{F72B7547-F56D-49A4-8AA6-AB95B15AB511}"/>
    <cellStyle name="Normal 15" xfId="26" xr:uid="{7A730B54-685C-4263-AE83-AB1051EAAE6C}"/>
    <cellStyle name="Normal 15 2" xfId="52" xr:uid="{6A158153-9916-4DE5-AB68-63598099DEFD}"/>
    <cellStyle name="Normal 15 2 2" xfId="105" xr:uid="{C3EB3085-C442-43E7-81F0-386654668CC0}"/>
    <cellStyle name="Normal 15 3" xfId="79" xr:uid="{DAB67E14-9E93-42F7-9DC0-109A911D32C1}"/>
    <cellStyle name="Normal 16" xfId="28" xr:uid="{958F1B9E-0910-453D-B607-3DA82DC86A60}"/>
    <cellStyle name="Normal 16 2" xfId="54" xr:uid="{05280648-51DD-42C6-B769-2D10519C6AC0}"/>
    <cellStyle name="Normal 16 2 2" xfId="107" xr:uid="{5B04008E-0A65-4FE9-96F7-B1612D53BC3D}"/>
    <cellStyle name="Normal 16 3" xfId="81" xr:uid="{50815C7E-7844-4FD7-A5AD-E9B2178EDA15}"/>
    <cellStyle name="Normal 16 4" xfId="125" xr:uid="{5682852D-BBAB-41BF-BE92-DFFB48B3FD6B}"/>
    <cellStyle name="Normal 17" xfId="29" xr:uid="{8D8408A1-49BE-44E2-966B-E22F44A913BB}"/>
    <cellStyle name="Normal 17 2" xfId="55" xr:uid="{E3303E99-B56E-4771-B172-AE4DE46422E7}"/>
    <cellStyle name="Normal 17 2 2" xfId="108" xr:uid="{F124599D-95C1-47D2-911F-4BAE482C8511}"/>
    <cellStyle name="Normal 17 3" xfId="82" xr:uid="{E99565A7-5F03-49E1-BA28-B23B5F0C19B4}"/>
    <cellStyle name="Normal 18" xfId="40" xr:uid="{0063914F-F7E6-4247-8A25-256FF9EBDB96}"/>
    <cellStyle name="Normal 18 2" xfId="66" xr:uid="{6694B792-0655-486B-B70F-3CE3845D5D3D}"/>
    <cellStyle name="Normal 18 2 2" xfId="119" xr:uid="{4F18C0FD-B3C4-4D11-BD85-C55186312290}"/>
    <cellStyle name="Normal 18 3" xfId="93" xr:uid="{DE09C905-F7E8-419C-8CF2-20EB6CD62939}"/>
    <cellStyle name="Normal 19" xfId="67" xr:uid="{859A8ED5-3763-42BA-AED8-C9C5BA4A5538}"/>
    <cellStyle name="Normal 19 2" xfId="120" xr:uid="{E2F5D212-5504-4C72-A5A1-12FE44FBCA0F}"/>
    <cellStyle name="Normal 2" xfId="4" xr:uid="{00000000-0005-0000-0000-00000D000000}"/>
    <cellStyle name="Normal 2 10" xfId="343" xr:uid="{885F5C75-254E-4944-A0B5-1CDB4FC48FC3}"/>
    <cellStyle name="Normal 2 10 2" xfId="344" xr:uid="{55DC5D6F-1695-4711-BEA3-A941E847699B}"/>
    <cellStyle name="Normal 2 10 2 2" xfId="345" xr:uid="{C8D3764D-3B59-4F21-BAAB-0C0052317F1C}"/>
    <cellStyle name="Normal 2 10 3" xfId="346" xr:uid="{0C67BF5A-0B5B-4BD2-8965-C84319E6F43C}"/>
    <cellStyle name="Normal 2 10 3 2" xfId="347" xr:uid="{37B2C87B-3AEA-4666-A8EE-D8F6932DA33F}"/>
    <cellStyle name="Normal 2 10 4" xfId="348" xr:uid="{94454427-F810-41A5-A805-B69C704ABBC5}"/>
    <cellStyle name="Normal 2 11" xfId="349" xr:uid="{DE77B996-C109-4A6C-8194-369E4CB1D600}"/>
    <cellStyle name="Normal 2 11 2" xfId="350" xr:uid="{24386EB9-C4FD-42E5-8B11-D0D092F4BF1E}"/>
    <cellStyle name="Normal 2 12" xfId="351" xr:uid="{D25CEB28-585D-44D7-9E44-7E4F13AE6DAC}"/>
    <cellStyle name="Normal 2 12 2" xfId="352" xr:uid="{CAE1CA4E-2224-49EE-96C6-0E2D61BFC033}"/>
    <cellStyle name="Normal 2 13" xfId="353" xr:uid="{3058E87A-5FC0-4160-8034-5CDCA8E4B1C5}"/>
    <cellStyle name="Normal 2 13 2" xfId="354" xr:uid="{53FE4A67-5853-4A86-B93C-AD709034CB65}"/>
    <cellStyle name="Normal 2 13 3" xfId="121" xr:uid="{A44B8DA8-7BE7-44CD-9456-7F855EB79071}"/>
    <cellStyle name="Normal 2 13 3 2" xfId="355" xr:uid="{79E968B5-2728-4623-BBBE-AE36E11AC005}"/>
    <cellStyle name="Normal 2 13 3 3" xfId="712" xr:uid="{28CEA48A-08F2-4C79-82C1-567F445377FC}"/>
    <cellStyle name="Normal 2 14" xfId="342" xr:uid="{5B56121F-F738-4780-8ED2-AAB45AA6A201}"/>
    <cellStyle name="Normal 2 2" xfId="11" xr:uid="{00000000-0005-0000-0000-00000E000000}"/>
    <cellStyle name="Normal 2 2 2" xfId="357" xr:uid="{3A8BBCC1-BCF4-40EE-A598-3DE0F8D76732}"/>
    <cellStyle name="Normal 2 2 2 2" xfId="358" xr:uid="{DFDF8199-60E1-490B-8A48-05E188384461}"/>
    <cellStyle name="Normal 2 2 3" xfId="359" xr:uid="{ECF7BC2B-730F-4437-A5B6-4EEA45199E64}"/>
    <cellStyle name="Normal 2 2 3 2" xfId="360" xr:uid="{08944209-54F1-41EB-A64B-0EE31E8BF807}"/>
    <cellStyle name="Normal 2 2 4" xfId="361" xr:uid="{8FA56546-025E-4E5D-81D7-1FAB56836A75}"/>
    <cellStyle name="Normal 2 2 5" xfId="356" xr:uid="{F36FC344-4ADC-48C0-AB03-2CD20C031FB5}"/>
    <cellStyle name="Normal 2 3" xfId="25" xr:uid="{D076552C-7D60-4AC0-9B88-263BB2F75F2E}"/>
    <cellStyle name="Normal 2 3 2" xfId="363" xr:uid="{A0E42C3A-43CB-45E9-A526-8B3480C6D683}"/>
    <cellStyle name="Normal 2 3 2 2" xfId="364" xr:uid="{54C0FD96-4C34-467E-B183-07D13A6CCF9B}"/>
    <cellStyle name="Normal 2 3 3" xfId="365" xr:uid="{84C7A03A-C2F0-4BF1-ABC1-DD928B6AE612}"/>
    <cellStyle name="Normal 2 3 3 2" xfId="366" xr:uid="{0E62E31A-FAE0-4FDD-879A-39E7B590276A}"/>
    <cellStyle name="Normal 2 3 4" xfId="367" xr:uid="{70DC5490-BB6B-4FE4-AF58-0AC07B57E1D0}"/>
    <cellStyle name="Normal 2 3 5" xfId="362" xr:uid="{BBABCE29-3796-45F1-8DCE-AF2C1A071B3A}"/>
    <cellStyle name="Normal 2 4" xfId="368" xr:uid="{025A981C-F436-4B2D-A02C-E0A3CDE4876B}"/>
    <cellStyle name="Normal 2 4 2" xfId="369" xr:uid="{02C4061A-A16F-4F0A-814A-1C59D46C3B9A}"/>
    <cellStyle name="Normal 2 4 2 2" xfId="370" xr:uid="{1958E9A8-9D4E-4BC6-AF1F-7739DCF42C6C}"/>
    <cellStyle name="Normal 2 4 3" xfId="371" xr:uid="{209FEF6C-19FA-4025-92F4-D56C5A18E118}"/>
    <cellStyle name="Normal 2 4 3 2" xfId="372" xr:uid="{631407F2-5CD5-44C3-8CA7-32A2FA1919C8}"/>
    <cellStyle name="Normal 2 4 4" xfId="373" xr:uid="{8DD0247E-EAA5-4037-AF0D-AF2C3F3DB361}"/>
    <cellStyle name="Normal 2 5" xfId="374" xr:uid="{078D34DD-0A54-44BC-8088-7CB9A8A8A9F3}"/>
    <cellStyle name="Normal 2 5 2" xfId="375" xr:uid="{6BF9D2B2-F847-493E-A794-7ECB64196604}"/>
    <cellStyle name="Normal 2 5 2 2" xfId="376" xr:uid="{9738787C-3832-4F76-AE2B-3D7AEFC583AF}"/>
    <cellStyle name="Normal 2 5 3" xfId="377" xr:uid="{274F9E26-46D9-46C1-9597-5D81F9EC7FD5}"/>
    <cellStyle name="Normal 2 5 3 2" xfId="378" xr:uid="{904F84A0-2B99-4F4F-B5EB-799EAA66C0EF}"/>
    <cellStyle name="Normal 2 5 4" xfId="379" xr:uid="{1AF90106-D2C3-43DD-ACF2-B9C08F780B62}"/>
    <cellStyle name="Normal 2 6" xfId="380" xr:uid="{F849C4F9-1998-4295-B116-FCD445E8751A}"/>
    <cellStyle name="Normal 2 6 2" xfId="381" xr:uid="{69D40526-4112-4EA0-B3AE-33E7D242B2A9}"/>
    <cellStyle name="Normal 2 6 2 2" xfId="382" xr:uid="{919D0F6C-CB54-4F4A-BF86-17F678956478}"/>
    <cellStyle name="Normal 2 6 3" xfId="383" xr:uid="{3FED0258-8956-47F8-95CB-FB5F049D2B24}"/>
    <cellStyle name="Normal 2 6 3 2" xfId="384" xr:uid="{A6E8126F-F96E-4773-8AFC-C9024080CE48}"/>
    <cellStyle name="Normal 2 6 4" xfId="385" xr:uid="{09F007AC-7EF0-45A0-AD7D-FC4821BFC103}"/>
    <cellStyle name="Normal 2 7" xfId="386" xr:uid="{B5BD0A89-69B6-4369-9F2F-29B43AD58A3E}"/>
    <cellStyle name="Normal 2 7 2" xfId="387" xr:uid="{C37BC9B3-EE54-48D2-BA9D-BF374C4C05A7}"/>
    <cellStyle name="Normal 2 7 2 2" xfId="388" xr:uid="{6621C2ED-AD10-40AC-989B-D698D7A9DE56}"/>
    <cellStyle name="Normal 2 7 3" xfId="389" xr:uid="{90E4C2A9-7FA9-43B9-ACDA-F32C4A9DD70E}"/>
    <cellStyle name="Normal 2 7 3 2" xfId="390" xr:uid="{3DE5B76C-CB1F-4BA1-A163-BD8C27ED0E6F}"/>
    <cellStyle name="Normal 2 7 4" xfId="391" xr:uid="{C2615469-01B3-41B4-8975-2BCDCBC35A2E}"/>
    <cellStyle name="Normal 2 8" xfId="392" xr:uid="{CDFED110-72D0-4305-9739-307D61C3B3B7}"/>
    <cellStyle name="Normal 2 8 2" xfId="393" xr:uid="{6CEAA19F-3446-4DF6-A06B-898DFBD0C3E1}"/>
    <cellStyle name="Normal 2 8 2 2" xfId="394" xr:uid="{1F044995-0230-4B7A-B8AE-CCE1A3896021}"/>
    <cellStyle name="Normal 2 8 3" xfId="395" xr:uid="{B9D7E07F-FBA8-4002-8424-4AA955500D53}"/>
    <cellStyle name="Normal 2 8 3 2" xfId="396" xr:uid="{CDADDA54-99EC-466C-9DBD-96B8F9E96A35}"/>
    <cellStyle name="Normal 2 8 4" xfId="397" xr:uid="{E4C212C4-C5B3-49C6-858E-D701B646C8CD}"/>
    <cellStyle name="Normal 2 9" xfId="398" xr:uid="{5FC489F3-C1CB-45AF-A72C-10540C8CD719}"/>
    <cellStyle name="Normal 2 9 2" xfId="399" xr:uid="{9A86C29C-2447-4859-9CC4-963F5D513455}"/>
    <cellStyle name="Normal 2 9 2 2" xfId="400" xr:uid="{45AD3F59-D315-4CE3-951E-AEAD1ACD8ED8}"/>
    <cellStyle name="Normal 2 9 3" xfId="401" xr:uid="{ABD58E49-921D-4C5F-AE0B-1126F9D6E891}"/>
    <cellStyle name="Normal 2 9 3 2" xfId="402" xr:uid="{7AC85D46-8A64-4DE0-9D7A-E143EE587F8E}"/>
    <cellStyle name="Normal 2 9 4" xfId="403" xr:uid="{F22D5A35-E282-481C-8D5B-4C1D9AA873BF}"/>
    <cellStyle name="Normal 20" xfId="122" xr:uid="{13480C4D-C2C7-4B72-BC6A-A8B16C5C78B9}"/>
    <cellStyle name="Normal 21" xfId="123" xr:uid="{0F75B6E6-9A85-4CE6-9FA0-F31AA696EDDB}"/>
    <cellStyle name="Normal 219" xfId="404" xr:uid="{83E3582A-0490-4348-AFCF-B6EACAD54FC7}"/>
    <cellStyle name="Normal 219 2" xfId="405" xr:uid="{8746A6BF-9CEA-48C5-868C-B20CD6A09C8B}"/>
    <cellStyle name="Normal 219 2 2" xfId="714" xr:uid="{B8EAD7CA-AF0D-4751-B0D0-5AE12E76674E}"/>
    <cellStyle name="Normal 219 3" xfId="713" xr:uid="{13C71E73-F534-4ED6-9E57-89963D177CF5}"/>
    <cellStyle name="Normal 22" xfId="128" xr:uid="{643F0BD8-094A-4E8E-87F3-FD68D4BB38B3}"/>
    <cellStyle name="Normal 23" xfId="526" xr:uid="{B9227703-5E02-4875-AAC7-D55EBF317D22}"/>
    <cellStyle name="Normal 3" xfId="5" xr:uid="{00000000-0005-0000-0000-00000F000000}"/>
    <cellStyle name="Normal 3 2" xfId="10" xr:uid="{00000000-0005-0000-0000-000010000000}"/>
    <cellStyle name="Normal 3 2 2" xfId="42" xr:uid="{CC56393E-50F9-4F4B-A5B7-105D642FE6C2}"/>
    <cellStyle name="Normal 3 2 2 2" xfId="95" xr:uid="{1BD0631A-61BC-4007-88D1-6CA623F6A163}"/>
    <cellStyle name="Normal 3 2 2 3" xfId="408" xr:uid="{982FBE67-9C20-4AE0-9F1D-0369155FBF8B}"/>
    <cellStyle name="Normal 3 2 3" xfId="69" xr:uid="{12ED167F-D199-4615-B031-ECFCB2A8EDE5}"/>
    <cellStyle name="Normal 3 2 4" xfId="407" xr:uid="{AC9C4D7D-AB4F-4C2E-9AA1-5D59FED01177}"/>
    <cellStyle name="Normal 3 3" xfId="409" xr:uid="{645680B8-32FA-46C4-8D40-E7062A122C59}"/>
    <cellStyle name="Normal 3 3 2" xfId="410" xr:uid="{941C869E-8F7D-49D0-985C-32D4DD8D8737}"/>
    <cellStyle name="Normal 3 4" xfId="411" xr:uid="{AE4EDC21-C77A-4890-8176-A9D2D798D48C}"/>
    <cellStyle name="Normal 3 5" xfId="406" xr:uid="{4AB2F0F0-0996-4CA4-9A29-D771CB8737CA}"/>
    <cellStyle name="Normal 37" xfId="412" xr:uid="{91F2B76B-E53C-481F-A43F-1C95AD45892E}"/>
    <cellStyle name="Normal 37 2" xfId="413" xr:uid="{46CA30A5-0325-47C6-8315-BA8A580BD5EB}"/>
    <cellStyle name="Normal 37 2 2" xfId="716" xr:uid="{E6AA2BE6-82C5-4A26-B1D2-9FDB74F4FBE7}"/>
    <cellStyle name="Normal 37 3" xfId="715" xr:uid="{99D12437-FA3E-44C7-AC65-AD95CCC0FFCD}"/>
    <cellStyle name="Normal 4" xfId="2" xr:uid="{00000000-0005-0000-0000-000011000000}"/>
    <cellStyle name="Normal 4 2" xfId="23" xr:uid="{00000000-0005-0000-0000-000012000000}"/>
    <cellStyle name="Normal 4 2 2" xfId="415" xr:uid="{0C64A94D-D337-4BCB-81E8-FA57046911BC}"/>
    <cellStyle name="Normal 4 2 3" xfId="414" xr:uid="{DC86BE63-B297-46A9-8141-77EF073F9DC7}"/>
    <cellStyle name="Normal 4 3" xfId="416" xr:uid="{FCD7CC06-91AA-4226-B0DA-9488177EE713}"/>
    <cellStyle name="Normal 4 3 2" xfId="417" xr:uid="{4FF3D793-37D9-4D02-95CC-FC2AE95F4A1C}"/>
    <cellStyle name="Normal 4 4" xfId="418" xr:uid="{33015663-2C67-47C9-884C-75B1653A8F06}"/>
    <cellStyle name="Normal 5" xfId="9" xr:uid="{00000000-0005-0000-0000-000013000000}"/>
    <cellStyle name="Normal 5 10" xfId="124" xr:uid="{1BF499EA-5BBB-41B7-AFDC-8059D80E5F5A}"/>
    <cellStyle name="Normal 5 11" xfId="419" xr:uid="{B7F3C0FE-04CF-4382-ABAC-DB7D21DF6613}"/>
    <cellStyle name="Normal 5 2" xfId="15" xr:uid="{00000000-0005-0000-0000-000014000000}"/>
    <cellStyle name="Normal 5 2 2" xfId="17" xr:uid="{00000000-0005-0000-0000-000015000000}"/>
    <cellStyle name="Normal 5 2 2 2" xfId="47" xr:uid="{91849D29-9996-43C6-88DD-5B82F28DC1D3}"/>
    <cellStyle name="Normal 5 2 2 2 2" xfId="100" xr:uid="{1151C282-B2EF-4869-8E9A-4AFC9182D928}"/>
    <cellStyle name="Normal 5 2 2 3" xfId="74" xr:uid="{9D8D5984-3CDB-4F96-97E0-5B83723178E5}"/>
    <cellStyle name="Normal 5 2 2 4" xfId="421" xr:uid="{647F0973-2BA3-4B7D-908E-8A6A7DC75618}"/>
    <cellStyle name="Normal 5 2 3" xfId="45" xr:uid="{60A0FCCE-7C9D-4CC2-B205-8AE3568240F4}"/>
    <cellStyle name="Normal 5 2 3 2" xfId="98" xr:uid="{C9857F94-73E6-4AD9-8992-A3BFE0BE9A8C}"/>
    <cellStyle name="Normal 5 2 4" xfId="72" xr:uid="{4327D55B-260F-45F9-94E6-97B6D9FBF9BE}"/>
    <cellStyle name="Normal 5 2 5" xfId="420" xr:uid="{0DEF1686-592B-474F-B46F-C0F24FAE9E6A}"/>
    <cellStyle name="Normal 5 3" xfId="30" xr:uid="{D5236972-BDF8-49DC-96E8-77DBE212CED0}"/>
    <cellStyle name="Normal 5 3 2" xfId="32" xr:uid="{1328769A-C36C-4BF1-ADAB-0B270ED8D24D}"/>
    <cellStyle name="Normal 5 3 2 2" xfId="58" xr:uid="{42249D26-69F1-4136-AA43-AEF3B1688752}"/>
    <cellStyle name="Normal 5 3 2 2 2" xfId="111" xr:uid="{12AACC18-A1EC-413C-9C7E-E4026C859880}"/>
    <cellStyle name="Normal 5 3 2 3" xfId="85" xr:uid="{EF8A6178-7579-4BEA-8401-465CF5F76624}"/>
    <cellStyle name="Normal 5 3 2 4" xfId="423" xr:uid="{41B35AA0-F25A-4E94-83C6-D8780F99BCFB}"/>
    <cellStyle name="Normal 5 3 3" xfId="36" xr:uid="{B8F4D8B5-E32B-4836-B7A2-C9C68E946EBE}"/>
    <cellStyle name="Normal 5 3 3 2" xfId="62" xr:uid="{874CC1D6-BFA7-4F21-A85A-7D6DB9CE3D7A}"/>
    <cellStyle name="Normal 5 3 3 2 2" xfId="115" xr:uid="{7B75A88D-EC3A-4F15-A334-BB4B7FBD7D8E}"/>
    <cellStyle name="Normal 5 3 3 3" xfId="89" xr:uid="{8286BC34-71AF-4565-9F36-3BB297AEBFD3}"/>
    <cellStyle name="Normal 5 3 4" xfId="39" xr:uid="{9C583744-C694-4DF1-8089-272EDC3FAFCF}"/>
    <cellStyle name="Normal 5 3 4 2" xfId="65" xr:uid="{731F13E2-1535-4759-A679-534979F1E932}"/>
    <cellStyle name="Normal 5 3 4 2 2" xfId="118" xr:uid="{AA2C8BC8-52FF-4EB8-A083-D6CE2778033A}"/>
    <cellStyle name="Normal 5 3 4 3" xfId="92" xr:uid="{66CAD8BD-D6A5-485D-99CF-0406344F4C00}"/>
    <cellStyle name="Normal 5 3 5" xfId="56" xr:uid="{156FB822-CFAF-44EC-8386-0510E3601DE1}"/>
    <cellStyle name="Normal 5 3 5 2" xfId="109" xr:uid="{B2FD24B0-2F5E-4AA1-AFF0-276374374F98}"/>
    <cellStyle name="Normal 5 3 6" xfId="83" xr:uid="{95782261-9131-45B2-AAFA-11E655AE6D8D}"/>
    <cellStyle name="Normal 5 3 7" xfId="422" xr:uid="{D3FA9FB2-C126-43E3-B67F-9C3A539AC711}"/>
    <cellStyle name="Normal 5 4" xfId="31" xr:uid="{CE230DA7-47F7-4F41-8ED9-E9DCEEBE9C97}"/>
    <cellStyle name="Normal 5 4 2" xfId="35" xr:uid="{20D659E9-CB4E-426B-8C90-8138CE0C41A6}"/>
    <cellStyle name="Normal 5 4 2 2" xfId="61" xr:uid="{45C7D283-A4BD-4B73-9C5A-E84C0B7CE76B}"/>
    <cellStyle name="Normal 5 4 2 2 2" xfId="114" xr:uid="{235F1CA5-E527-47A2-A7A1-45756F0DD400}"/>
    <cellStyle name="Normal 5 4 2 3" xfId="88" xr:uid="{9ACFA326-6ADE-43D7-8BC6-435EDE832EF6}"/>
    <cellStyle name="Normal 5 4 3" xfId="38" xr:uid="{7743117F-85A1-415E-8016-9BDF78247FFB}"/>
    <cellStyle name="Normal 5 4 3 2" xfId="64" xr:uid="{9B00690F-A5CC-4156-A796-5AC53F997712}"/>
    <cellStyle name="Normal 5 4 3 2 2" xfId="117" xr:uid="{11B835A0-F7AC-4F16-AD8B-9A3320B6E215}"/>
    <cellStyle name="Normal 5 4 3 3" xfId="91" xr:uid="{E28DEDD1-F2E8-4A43-A508-A727CB8584A7}"/>
    <cellStyle name="Normal 5 4 4" xfId="57" xr:uid="{C1B5EE34-E02F-4DF0-99EF-B4F52663C5AC}"/>
    <cellStyle name="Normal 5 4 4 2" xfId="110" xr:uid="{36385409-C0D1-4C21-ACF8-F81077E406A4}"/>
    <cellStyle name="Normal 5 4 5" xfId="84" xr:uid="{876D42C0-3183-4254-ADE2-6A4DDA60A38A}"/>
    <cellStyle name="Normal 5 4 6" xfId="424" xr:uid="{16F4801F-8F78-44E3-91F8-208163194B6F}"/>
    <cellStyle name="Normal 5 5" xfId="33" xr:uid="{D5EDC1A4-89B0-4401-B386-A94084EEC0B7}"/>
    <cellStyle name="Normal 5 5 2" xfId="59" xr:uid="{5C9D3035-5AD7-4F74-ABA0-4C70E088DD4D}"/>
    <cellStyle name="Normal 5 5 2 2" xfId="112" xr:uid="{A318A2F9-3A49-4B7A-8B45-893885401B33}"/>
    <cellStyle name="Normal 5 5 3" xfId="86" xr:uid="{9F53EC0D-E438-4297-BF9D-A02F640EEF9A}"/>
    <cellStyle name="Normal 5 6" xfId="34" xr:uid="{AC84465B-4B85-45B1-9AE9-8A32F6917E3C}"/>
    <cellStyle name="Normal 5 6 2" xfId="60" xr:uid="{757ACE91-A2D0-4C0F-8D88-870F3C31DB94}"/>
    <cellStyle name="Normal 5 6 2 2" xfId="113" xr:uid="{14A246BD-BCC8-4710-B9B0-B91B6F7E40E4}"/>
    <cellStyle name="Normal 5 6 3" xfId="87" xr:uid="{6FBCA2F5-C61F-42C0-B366-F4D20A0BC66A}"/>
    <cellStyle name="Normal 5 7" xfId="37" xr:uid="{4D13548B-39ED-4D1A-9D9F-C8AC732BD3CB}"/>
    <cellStyle name="Normal 5 7 2" xfId="63" xr:uid="{892A5B78-9338-4DE1-8594-28A36BB774BC}"/>
    <cellStyle name="Normal 5 7 2 2" xfId="116" xr:uid="{FFE6EDBE-CCC3-4341-8348-CEDD01277383}"/>
    <cellStyle name="Normal 5 7 3" xfId="90" xr:uid="{16E61BCC-BDCC-4218-B801-749A105740B8}"/>
    <cellStyle name="Normal 5 8" xfId="41" xr:uid="{7A9355D1-9A46-42F0-BFD5-BD895AEE6E7B}"/>
    <cellStyle name="Normal 5 8 2" xfId="94" xr:uid="{C9872573-B829-46A2-9F98-A0E9996C70D4}"/>
    <cellStyle name="Normal 5 9" xfId="68" xr:uid="{45AE20F4-59BC-47A2-95D0-CEBC4F0CACE5}"/>
    <cellStyle name="Normal 6" xfId="6" xr:uid="{00000000-0005-0000-0000-000016000000}"/>
    <cellStyle name="Normal 6 2" xfId="8" xr:uid="{00000000-0005-0000-0000-000017000000}"/>
    <cellStyle name="Normal 6 2 2" xfId="427" xr:uid="{1CFE2C92-B206-45DF-8544-E326429F4938}"/>
    <cellStyle name="Normal 6 2 3" xfId="426" xr:uid="{C0962477-FE70-4EE2-999A-9139C54764F7}"/>
    <cellStyle name="Normal 6 3" xfId="425" xr:uid="{7B0C7315-0DE1-44FC-9A40-7887696CADD8}"/>
    <cellStyle name="Normal 6 4" xfId="717" xr:uid="{24C69E2C-DDCB-4FDA-9F0B-9634B0170DAE}"/>
    <cellStyle name="Normal 653" xfId="428" xr:uid="{3EEDC2AD-8054-4273-91CC-BBC000F3881B}"/>
    <cellStyle name="Normal 653 2" xfId="429" xr:uid="{C462BD5B-9EC4-4FA7-934C-DE19677B1F90}"/>
    <cellStyle name="Normal 653 2 2" xfId="719" xr:uid="{56F710C4-8F4A-48E3-8A5D-F5B2372AAF8B}"/>
    <cellStyle name="Normal 653 3" xfId="718" xr:uid="{E1AD6332-F723-43B9-9ABC-600ED6C4BF81}"/>
    <cellStyle name="Normal 7" xfId="12" xr:uid="{00000000-0005-0000-0000-000018000000}"/>
    <cellStyle name="Normal 7 2" xfId="43" xr:uid="{5F72D013-E385-4EE9-8ED5-D5B3CDB212AB}"/>
    <cellStyle name="Normal 7 2 2" xfId="96" xr:uid="{58766C62-E0A6-4BF4-851B-42EA786182F6}"/>
    <cellStyle name="Normal 7 2 2 2" xfId="431" xr:uid="{CF20A43C-4796-4F28-BA20-B66DF4C1AE28}"/>
    <cellStyle name="Normal 7 2 3" xfId="430" xr:uid="{33EA7F02-A839-44A6-A0FE-750A5D09BE41}"/>
    <cellStyle name="Normal 7 3" xfId="70" xr:uid="{AE519F53-9868-4D55-873A-CD9A2D1C588A}"/>
    <cellStyle name="Normal 8" xfId="13" xr:uid="{00000000-0005-0000-0000-000019000000}"/>
    <cellStyle name="Normal 8 2" xfId="44" xr:uid="{364F858E-7729-4AAA-9038-BC36426BAECA}"/>
    <cellStyle name="Normal 8 2 2" xfId="97" xr:uid="{89DDB9EE-FC59-4B8E-81E5-7E9191592E07}"/>
    <cellStyle name="Normal 8 2 2 2" xfId="433" xr:uid="{652B9466-BCC2-411B-A9BB-F2E624291E4B}"/>
    <cellStyle name="Normal 8 2 3" xfId="432" xr:uid="{48532EF0-A519-4BB3-BC32-184ED4D45B63}"/>
    <cellStyle name="Normal 8 3" xfId="71" xr:uid="{523E0470-A266-4F24-A67F-DEC3CE032B23}"/>
    <cellStyle name="Normal 9" xfId="16" xr:uid="{00000000-0005-0000-0000-00001A000000}"/>
    <cellStyle name="Normal 9 2" xfId="46" xr:uid="{2393BA1D-4A3A-44BD-B006-64982035B125}"/>
    <cellStyle name="Normal 9 2 2" xfId="99" xr:uid="{FA51A192-506A-4019-BF74-96DD74CF2139}"/>
    <cellStyle name="Normal 9 2 2 2" xfId="435" xr:uid="{03BD3DDA-6F0B-48D0-9C39-BDBD2855AC1A}"/>
    <cellStyle name="Normal 9 2 3" xfId="434" xr:uid="{CCDB299A-5E58-403D-B542-FF165A280574}"/>
    <cellStyle name="Normal 9 3" xfId="73" xr:uid="{6A0D77CC-7DD3-49C0-BBE3-A91EA7623E17}"/>
    <cellStyle name="Normal 9 4" xfId="127" xr:uid="{5AD3C60F-0BB5-46C1-88C9-48E5280FA980}"/>
    <cellStyle name="Note 2" xfId="436" xr:uid="{3AA8443B-674A-412B-8C29-FD331AFAC09E}"/>
    <cellStyle name="Note 2 2" xfId="437" xr:uid="{DAFE814F-2D93-4536-BE6D-161FED9AF5DF}"/>
    <cellStyle name="Note 2 2 2" xfId="438" xr:uid="{AA472804-9113-42CB-93BC-A116273F9B51}"/>
    <cellStyle name="Note 2 2 2 2" xfId="439" xr:uid="{8BC45504-D2DD-4419-8496-C4F7EA689D6A}"/>
    <cellStyle name="Note 2 2 3" xfId="440" xr:uid="{18500D3A-3A60-4739-8776-081787C83BB6}"/>
    <cellStyle name="Note 2 2 4" xfId="441" xr:uid="{E7C47468-4DA9-4BA5-AA91-F7513DBC150C}"/>
    <cellStyle name="Note 2 3" xfId="442" xr:uid="{33EBE7A9-2631-4DB3-90B6-966E515A7F3F}"/>
    <cellStyle name="Note 2 3 2" xfId="443" xr:uid="{1BB2D02C-9B96-41BD-ADBE-92ED701769B9}"/>
    <cellStyle name="Note 2 3 2 2" xfId="444" xr:uid="{7CB252D7-FDA6-428A-91D9-5B03831C9B4B}"/>
    <cellStyle name="Note 2 3 3" xfId="445" xr:uid="{2F665685-7670-4AA4-976E-9A1A0010CA56}"/>
    <cellStyle name="Note 2 3 4" xfId="446" xr:uid="{6BDE6F06-515A-4F2A-AAFA-3257E001F434}"/>
    <cellStyle name="Note 2 4" xfId="447" xr:uid="{E5FADFF6-C465-4A7B-B208-82D3610A8821}"/>
    <cellStyle name="Note 2 4 2" xfId="448" xr:uid="{A7CFDBD0-B592-4386-BE0E-9C030D28B663}"/>
    <cellStyle name="Note 2 5" xfId="449" xr:uid="{4F436935-0822-4039-88CC-A57917D355C5}"/>
    <cellStyle name="Note 2 6" xfId="450" xr:uid="{0BD29A9E-925E-4DBB-BCDF-C79B6446387A}"/>
    <cellStyle name="Note 3" xfId="451" xr:uid="{6DCC7453-0D7D-4047-8244-6047F2201BE3}"/>
    <cellStyle name="Note 3 2" xfId="452" xr:uid="{FE0D16BB-AC66-44DA-A692-3B04407862DF}"/>
    <cellStyle name="Note 3 2 2" xfId="453" xr:uid="{DE0E8D4B-805C-4713-8CEA-0A94BBC251D0}"/>
    <cellStyle name="Note 3 2 2 2" xfId="454" xr:uid="{A993AE9D-5B72-4F9A-ACA6-3C2AA8310CC0}"/>
    <cellStyle name="Note 3 2 3" xfId="455" xr:uid="{8D1EE1CE-B659-4622-AEB0-8DEC2F82B7FC}"/>
    <cellStyle name="Note 3 2 4" xfId="456" xr:uid="{FC1CD044-17D2-4B2B-8D17-A9E6782F7BA4}"/>
    <cellStyle name="Note 3 3" xfId="457" xr:uid="{10CBCB95-926E-4455-9555-9D93152C249C}"/>
    <cellStyle name="Note 3 3 2" xfId="458" xr:uid="{F61D8F37-A321-49A1-9B2A-10589AF6B0A1}"/>
    <cellStyle name="Note 3 3 2 2" xfId="459" xr:uid="{F8EACEC1-5E2D-40E3-80EE-0656DB80D10D}"/>
    <cellStyle name="Note 3 3 3" xfId="460" xr:uid="{264CEF8F-98B8-48C7-A7DE-4874839CCF44}"/>
    <cellStyle name="Note 3 3 4" xfId="461" xr:uid="{39E13B14-6264-4077-9ED8-47FC849CEB92}"/>
    <cellStyle name="Note 3 4" xfId="462" xr:uid="{724071A5-ECB9-4BC3-9135-2ACFFE5550E9}"/>
    <cellStyle name="Note 3 4 2" xfId="463" xr:uid="{CCAA4EBA-D0BC-43C1-8C7C-FF0BEF1FF4B0}"/>
    <cellStyle name="Note 3 5" xfId="464" xr:uid="{365C9CC4-68FD-44FD-A49F-64BC13E058F5}"/>
    <cellStyle name="Note 3 6" xfId="465" xr:uid="{B23128A8-E2A4-4A25-A877-1A6B62F6BABD}"/>
    <cellStyle name="Note 4" xfId="466" xr:uid="{94FB2415-B188-4425-B334-898D3EAF44FB}"/>
    <cellStyle name="Note 4 2" xfId="467" xr:uid="{5EC03539-2909-41D2-90E4-576AF549BB77}"/>
    <cellStyle name="Note 4 2 2" xfId="468" xr:uid="{FD5780B4-635D-4F5E-9A0C-F4A8D67C6ED7}"/>
    <cellStyle name="Note 4 2 2 2" xfId="469" xr:uid="{52469E05-B807-4209-8C91-88AD02B1EDED}"/>
    <cellStyle name="Note 4 2 3" xfId="470" xr:uid="{47110EFC-1E56-48BC-B001-68A32CD0FF0B}"/>
    <cellStyle name="Note 4 2 4" xfId="471" xr:uid="{3BA02076-0FE7-4DE3-8795-5023BC5DD076}"/>
    <cellStyle name="Note 4 3" xfId="472" xr:uid="{D77696C5-6088-4C03-8282-1CDC4395BD4C}"/>
    <cellStyle name="Note 4 3 2" xfId="473" xr:uid="{06BD925B-C6CF-49F2-A321-64B7CD526F88}"/>
    <cellStyle name="Note 4 3 2 2" xfId="474" xr:uid="{4623C3D3-EC50-48B9-8771-3A625B4A2B4B}"/>
    <cellStyle name="Note 4 3 3" xfId="475" xr:uid="{6E9E3B57-E349-45E3-A568-850196B50D78}"/>
    <cellStyle name="Note 4 3 4" xfId="476" xr:uid="{C4FBD5C8-829B-49EE-B9EB-10E6630C8214}"/>
    <cellStyle name="Note 4 4" xfId="477" xr:uid="{DDBFF7FB-FF80-4341-946F-79608BDF0063}"/>
    <cellStyle name="Note 4 4 2" xfId="478" xr:uid="{F7AFAD9C-1A63-4D14-B80D-FF0FC709FB26}"/>
    <cellStyle name="Note 4 5" xfId="479" xr:uid="{6AC41C6B-09CB-4C66-8ACB-7734CD6563B5}"/>
    <cellStyle name="Note 4 6" xfId="480" xr:uid="{7BCEFE72-47E3-4087-90A3-C9311D0D8F29}"/>
    <cellStyle name="Note 5" xfId="481" xr:uid="{854CA1EE-80DB-4347-93F6-F6ECA97C2B57}"/>
    <cellStyle name="Note 5 2" xfId="482" xr:uid="{1A79B495-BF0C-4AF2-A933-0262E8897C7F}"/>
    <cellStyle name="Note 5 2 2" xfId="483" xr:uid="{75685A50-1248-4DF5-B074-4EE5DBC14AED}"/>
    <cellStyle name="Note 5 2 2 2" xfId="484" xr:uid="{4D73F2ED-B48F-4264-AD98-D674E18C887E}"/>
    <cellStyle name="Note 5 2 3" xfId="485" xr:uid="{6FA771BE-18FE-402D-BBAD-D7A3463F7E12}"/>
    <cellStyle name="Note 5 2 4" xfId="486" xr:uid="{AEEECB00-956A-476A-9394-98E577490AB1}"/>
    <cellStyle name="Note 5 3" xfId="487" xr:uid="{55A1958D-0848-487B-AC70-DE6BC6A52D2A}"/>
    <cellStyle name="Note 5 3 2" xfId="488" xr:uid="{BAB2BCD7-0146-4F66-B7F1-666437FECB96}"/>
    <cellStyle name="Note 5 3 2 2" xfId="489" xr:uid="{4490902C-50C0-4976-BC34-FA3BA8CE9A86}"/>
    <cellStyle name="Note 5 3 3" xfId="490" xr:uid="{CB47DF8C-59B3-4107-938C-14DD77773841}"/>
    <cellStyle name="Note 5 3 4" xfId="491" xr:uid="{AD49829E-C556-43F9-87B9-1A8576E350A2}"/>
    <cellStyle name="Note 5 4" xfId="492" xr:uid="{E83FDF78-259A-4D0D-8F19-D40875A87385}"/>
    <cellStyle name="Note 5 4 2" xfId="493" xr:uid="{EC9C138C-6C17-4382-ADF6-AC4E661CC4AC}"/>
    <cellStyle name="Note 5 5" xfId="494" xr:uid="{5409E6F3-7D7C-4FE9-92CF-51FD125AD9B9}"/>
    <cellStyle name="Note 5 6" xfId="495" xr:uid="{A3620753-4A50-437C-92E7-D4048235ED27}"/>
    <cellStyle name="Note 6" xfId="496" xr:uid="{4141DA8F-E963-4008-93ED-63F368A05A13}"/>
    <cellStyle name="Note 6 2" xfId="497" xr:uid="{D278660B-98ED-4570-B52A-FE51B4BDB549}"/>
    <cellStyle name="Note 6 2 2" xfId="498" xr:uid="{277F6DE7-75FB-46A8-BA66-56D4746A561A}"/>
    <cellStyle name="Note 6 2 2 2" xfId="499" xr:uid="{52493FE4-B706-45BF-8396-F42C4E9554C1}"/>
    <cellStyle name="Note 6 2 3" xfId="500" xr:uid="{D77EB678-78B2-4ADA-8D64-D4907EBD3CDE}"/>
    <cellStyle name="Note 6 2 4" xfId="501" xr:uid="{5D653FC4-EF7D-4FF4-82C1-015376660E9C}"/>
    <cellStyle name="Note 6 3" xfId="502" xr:uid="{685DFB16-CBC2-401F-984F-A9C1CE192B43}"/>
    <cellStyle name="Note 6 3 2" xfId="503" xr:uid="{2ECAB87B-969A-4910-B7B8-F1FDA1CE864A}"/>
    <cellStyle name="Note 6 3 2 2" xfId="504" xr:uid="{56536532-7B21-47B6-A070-A47881255146}"/>
    <cellStyle name="Note 6 3 3" xfId="505" xr:uid="{AA506C37-2161-4FC1-BE41-92CB11A13564}"/>
    <cellStyle name="Note 6 3 4" xfId="506" xr:uid="{37CCEDE3-DF5A-4A69-BAC6-D9316738CFD0}"/>
    <cellStyle name="Note 6 4" xfId="507" xr:uid="{39568527-3626-4338-A897-0B19C36D6B08}"/>
    <cellStyle name="Note 6 4 2" xfId="508" xr:uid="{F693156B-C3A5-4C2A-B2CD-4E094314B8E0}"/>
    <cellStyle name="Note 6 5" xfId="509" xr:uid="{F11D3380-17C9-44AC-B30C-3FEE6B81F0DC}"/>
    <cellStyle name="Note 6 6" xfId="510" xr:uid="{1839393D-BE73-47A1-B554-C354DC3A29AB}"/>
    <cellStyle name="Percent 10 2" xfId="512" xr:uid="{5E83E4AC-BA00-4BCC-A3A8-7EC54F68B1D7}"/>
    <cellStyle name="Percent 10 2 2" xfId="513" xr:uid="{CFE595BE-8265-45B7-A78F-8B508240BE86}"/>
    <cellStyle name="Percent 10 2 3" xfId="514" xr:uid="{BED6FA8F-B9DE-4599-BD5E-8D480EA5A2A9}"/>
    <cellStyle name="Percent 2" xfId="515" xr:uid="{DBD9C1D4-830B-4EFA-9C3B-DC6A212C97FF}"/>
    <cellStyle name="Percent 2 2" xfId="516" xr:uid="{AE742EC6-0AD8-401F-BFF6-516A8AF05E97}"/>
    <cellStyle name="Percent 2 3" xfId="517" xr:uid="{3ACD2AF5-1DBB-4D46-884C-6684B7B6A170}"/>
    <cellStyle name="Percent 3" xfId="518" xr:uid="{3745B77C-275A-46C6-9FB4-84970962A7A9}"/>
    <cellStyle name="Percent 3 2" xfId="519" xr:uid="{55DEFF1A-B65D-4197-8117-88495B1A558D}"/>
    <cellStyle name="Percent 3 2 2" xfId="520" xr:uid="{59145FEC-9AAE-40E1-8A27-B61E58BC40C9}"/>
    <cellStyle name="Percent 3 2 3" xfId="521" xr:uid="{230D0E2B-6258-430E-8B74-1DBF0A48985F}"/>
    <cellStyle name="Percent 3 3" xfId="721" xr:uid="{7D5E688C-817A-4937-B84B-CB6942071F5A}"/>
    <cellStyle name="Percent 4" xfId="522" xr:uid="{0B1841C8-7748-4363-BBD9-DF158E73E0A0}"/>
    <cellStyle name="Percent 4 2" xfId="722" xr:uid="{E640BBA3-2783-4E83-B530-8B99DEFB469B}"/>
    <cellStyle name="Percent 5" xfId="511" xr:uid="{79D7FBD3-4159-45AB-A1B0-0C587FD7F34F}"/>
    <cellStyle name="Percent 6" xfId="720" xr:uid="{09D45B69-554B-4B60-85CB-F502C2AB27B4}"/>
    <cellStyle name="Percent 6 2" xfId="523" xr:uid="{3A785535-7C34-454F-B38A-2942AB27CD06}"/>
    <cellStyle name="Percent 6 2 2" xfId="524" xr:uid="{DCFDC3C3-7342-4DFE-AB6A-713DCF637E8C}"/>
    <cellStyle name="Percent 6 2 3" xfId="525" xr:uid="{B0BEFF5E-0841-4303-BFD4-71F964F2892D}"/>
  </cellStyles>
  <dxfs count="196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7"/>
        </patternFill>
      </fill>
    </dxf>
    <dxf>
      <border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ill>
        <patternFill>
          <bgColor theme="7"/>
        </patternFill>
      </fill>
    </dxf>
    <dxf>
      <fill>
        <patternFill>
          <bgColor theme="7"/>
        </patternFill>
      </fill>
    </dxf>
    <dxf>
      <border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border>
        <bottom style="thin">
          <color auto="1"/>
        </bottom>
        <vertical/>
        <horizontal/>
      </border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theme="0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 tint="-0.24994659260841701"/>
      </font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6633"/>
      </font>
      <fill>
        <patternFill>
          <bgColor rgb="FFFFC00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24994659260841701"/>
      </font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7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96633"/>
      </font>
      <fill>
        <patternFill>
          <bgColor rgb="FFFFC00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 tint="-0.34998626667073579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24994659260841701"/>
      </font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>
          <bgColor rgb="FFFFFF99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96633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0" tint="-0.2499465926084170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strike val="0"/>
        <color theme="0"/>
      </font>
      <fill>
        <patternFill>
          <f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horizontal="right"/>
    </dxf>
    <dxf>
      <alignment horizontal="right"/>
    </dxf>
    <dxf>
      <alignment horizontal="right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numFmt numFmtId="166" formatCode="[$-409]mmm\-yy;@"/>
    </dxf>
    <dxf>
      <border>
        <left/>
        <right/>
        <top/>
        <bottom/>
        <vertical/>
        <horizontal/>
      </border>
    </dxf>
    <dxf>
      <alignment horizontal="right"/>
    </dxf>
    <dxf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</border>
    </dxf>
    <dxf>
      <alignment horizontal="center" indent="0"/>
    </dxf>
    <dxf>
      <alignment horizontal="center" indent="0"/>
    </dxf>
    <dxf>
      <alignment horizontal="center" indent="0"/>
    </dxf>
    <dxf>
      <numFmt numFmtId="3" formatCode="#,##0"/>
    </dxf>
    <dxf>
      <alignment horizontal="right"/>
    </dxf>
    <dxf>
      <alignment horizontal="center"/>
    </dxf>
    <dxf>
      <alignment horizontal="center"/>
    </dxf>
    <dxf>
      <alignment horizontal="center"/>
    </dxf>
    <dxf>
      <numFmt numFmtId="166" formatCode="[$-409]mmm\-yy;@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numFmt numFmtId="166" formatCode="[$-409]mmm\-yy;@"/>
    </dxf>
    <dxf>
      <numFmt numFmtId="166" formatCode="[$-409]mmm\-yy;@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left"/>
    </dxf>
    <dxf>
      <alignment horizontal="left"/>
    </dxf>
    <dxf>
      <alignment horizontal="general" indent="0"/>
    </dxf>
    <dxf>
      <alignment horizontal="general" indent="0"/>
    </dxf>
    <dxf>
      <alignment horizontal="left" readingOrder="0"/>
    </dxf>
    <dxf>
      <numFmt numFmtId="167" formatCode="#,##0.0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[$-409]mmm\-yy;@"/>
    </dxf>
    <dxf>
      <alignment horizontal="right"/>
    </dxf>
    <dxf>
      <alignment horizontal="general" indent="0"/>
    </dxf>
  </dxfs>
  <tableStyles count="0" defaultTableStyle="TableStyleMedium2" defaultPivotStyle="PivotStyleLight16"/>
  <colors>
    <mruColors>
      <color rgb="FFFFFF99"/>
      <color rgb="FFFFFF66"/>
      <color rgb="FFFFFF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microsoft.com/office/2017/10/relationships/person" Target="persons/perso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5715000</xdr:colOff>
      <xdr:row>1</xdr:row>
      <xdr:rowOff>99144</xdr:rowOff>
    </xdr:from>
    <xdr:to>
      <xdr:col>54</xdr:col>
      <xdr:colOff>0</xdr:colOff>
      <xdr:row>3</xdr:row>
      <xdr:rowOff>3175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22D34-72EA-4184-B69A-F4EDAF4408AF}"/>
            </a:ext>
          </a:extLst>
        </xdr:cNvPr>
        <xdr:cNvSpPr txBox="1"/>
      </xdr:nvSpPr>
      <xdr:spPr>
        <a:xfrm>
          <a:off x="34832925" y="99144"/>
          <a:ext cx="9525" cy="91368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GRAND</a:t>
          </a:r>
          <a:r>
            <a:rPr lang="en-US" sz="1100" baseline="0">
              <a:solidFill>
                <a:schemeClr val="bg1"/>
              </a:solidFill>
            </a:rPr>
            <a:t> TOTAL COSTS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122767</xdr:colOff>
      <xdr:row>1</xdr:row>
      <xdr:rowOff>77258</xdr:rowOff>
    </xdr:from>
    <xdr:to>
      <xdr:col>13</xdr:col>
      <xdr:colOff>571500</xdr:colOff>
      <xdr:row>1</xdr:row>
      <xdr:rowOff>930349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6A8948-80F0-43E9-A422-B69C47A592FB}"/>
            </a:ext>
          </a:extLst>
        </xdr:cNvPr>
        <xdr:cNvSpPr txBox="1"/>
      </xdr:nvSpPr>
      <xdr:spPr>
        <a:xfrm>
          <a:off x="12494191" y="77258"/>
          <a:ext cx="2929664" cy="85309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 - presented, pending decision</a:t>
          </a:r>
          <a:r>
            <a:rPr lang="en-US">
              <a:solidFill>
                <a:schemeClr val="bg1"/>
              </a:solidFill>
            </a:rPr>
            <a:t> </a:t>
          </a: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PA-presented, accepted</a:t>
          </a:r>
          <a:r>
            <a:rPr lang="en-US">
              <a:solidFill>
                <a:schemeClr val="bg1"/>
              </a:solidFill>
            </a:rPr>
            <a:t> </a:t>
          </a: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 - presented, declined</a:t>
          </a:r>
          <a:r>
            <a:rPr lang="en-US">
              <a:solidFill>
                <a:schemeClr val="bg1"/>
              </a:solidFill>
            </a:rPr>
            <a:t> </a:t>
          </a:r>
        </a:p>
        <a:p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AP- appointment pending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266700</xdr:colOff>
      <xdr:row>2</xdr:row>
      <xdr:rowOff>57150</xdr:rowOff>
    </xdr:from>
    <xdr:to>
      <xdr:col>2</xdr:col>
      <xdr:colOff>876300</xdr:colOff>
      <xdr:row>2</xdr:row>
      <xdr:rowOff>495300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80C6C9E1-E606-1415-E103-3C39380BFA96}"/>
            </a:ext>
          </a:extLst>
        </xdr:cNvPr>
        <xdr:cNvSpPr/>
      </xdr:nvSpPr>
      <xdr:spPr>
        <a:xfrm>
          <a:off x="1028700" y="57150"/>
          <a:ext cx="2019300" cy="438150"/>
        </a:xfrm>
        <a:prstGeom prst="wedgeRectCallout">
          <a:avLst>
            <a:gd name="adj1" fmla="val 91058"/>
            <a:gd name="adj2" fmla="val 1041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hover</a:t>
          </a:r>
          <a:r>
            <a:rPr lang="en-US" sz="1100" baseline="0"/>
            <a:t> over these comment cells for more detail</a:t>
          </a:r>
          <a:endParaRPr lang="en-US" sz="1100"/>
        </a:p>
      </xdr:txBody>
    </xdr:sp>
    <xdr:clientData/>
  </xdr:twoCellAnchor>
  <xdr:twoCellAnchor editAs="oneCell">
    <xdr:from>
      <xdr:col>3</xdr:col>
      <xdr:colOff>247650</xdr:colOff>
      <xdr:row>2</xdr:row>
      <xdr:rowOff>238124</xdr:rowOff>
    </xdr:from>
    <xdr:to>
      <xdr:col>3</xdr:col>
      <xdr:colOff>714375</xdr:colOff>
      <xdr:row>3</xdr:row>
      <xdr:rowOff>19049</xdr:rowOff>
    </xdr:to>
    <xdr:pic>
      <xdr:nvPicPr>
        <xdr:cNvPr id="5" name="Graphic 2" descr="Information with solid fill">
          <a:extLst>
            <a:ext uri="{FF2B5EF4-FFF2-40B4-BE49-F238E27FC236}">
              <a16:creationId xmlns:a16="http://schemas.microsoft.com/office/drawing/2014/main" id="{30551001-E6B8-916E-3214-AF2D021AE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38525" y="238124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2</xdr:row>
      <xdr:rowOff>247649</xdr:rowOff>
    </xdr:from>
    <xdr:to>
      <xdr:col>18</xdr:col>
      <xdr:colOff>561975</xdr:colOff>
      <xdr:row>3</xdr:row>
      <xdr:rowOff>28574</xdr:rowOff>
    </xdr:to>
    <xdr:pic>
      <xdr:nvPicPr>
        <xdr:cNvPr id="6" name="Graphic 2" descr="Information with solid fill">
          <a:extLst>
            <a:ext uri="{FF2B5EF4-FFF2-40B4-BE49-F238E27FC236}">
              <a16:creationId xmlns:a16="http://schemas.microsoft.com/office/drawing/2014/main" id="{A754E467-D51C-4B2C-88AE-D6BC72C67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858625" y="247649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2</xdr:row>
      <xdr:rowOff>247649</xdr:rowOff>
    </xdr:from>
    <xdr:to>
      <xdr:col>5</xdr:col>
      <xdr:colOff>771525</xdr:colOff>
      <xdr:row>3</xdr:row>
      <xdr:rowOff>28574</xdr:rowOff>
    </xdr:to>
    <xdr:pic>
      <xdr:nvPicPr>
        <xdr:cNvPr id="7" name="Graphic 2" descr="Information with solid fill">
          <a:extLst>
            <a:ext uri="{FF2B5EF4-FFF2-40B4-BE49-F238E27FC236}">
              <a16:creationId xmlns:a16="http://schemas.microsoft.com/office/drawing/2014/main" id="{C4A343DF-1EC7-4BD7-B2AD-611F3A920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610475" y="247649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</xdr:row>
      <xdr:rowOff>247649</xdr:rowOff>
    </xdr:from>
    <xdr:to>
      <xdr:col>8</xdr:col>
      <xdr:colOff>495300</xdr:colOff>
      <xdr:row>3</xdr:row>
      <xdr:rowOff>28574</xdr:rowOff>
    </xdr:to>
    <xdr:pic>
      <xdr:nvPicPr>
        <xdr:cNvPr id="8" name="Graphic 2" descr="Information with solid fill">
          <a:extLst>
            <a:ext uri="{FF2B5EF4-FFF2-40B4-BE49-F238E27FC236}">
              <a16:creationId xmlns:a16="http://schemas.microsoft.com/office/drawing/2014/main" id="{150124DC-4B86-405C-9834-DC81484E6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372475" y="247649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</xdr:row>
      <xdr:rowOff>247649</xdr:rowOff>
    </xdr:from>
    <xdr:to>
      <xdr:col>9</xdr:col>
      <xdr:colOff>504825</xdr:colOff>
      <xdr:row>3</xdr:row>
      <xdr:rowOff>28574</xdr:rowOff>
    </xdr:to>
    <xdr:pic>
      <xdr:nvPicPr>
        <xdr:cNvPr id="9" name="Graphic 2" descr="Information with solid fill">
          <a:extLst>
            <a:ext uri="{FF2B5EF4-FFF2-40B4-BE49-F238E27FC236}">
              <a16:creationId xmlns:a16="http://schemas.microsoft.com/office/drawing/2014/main" id="{0CE61320-8663-4AEA-B5B5-469D4D7CA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886825" y="247649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2</xdr:row>
      <xdr:rowOff>257174</xdr:rowOff>
    </xdr:from>
    <xdr:to>
      <xdr:col>11</xdr:col>
      <xdr:colOff>504825</xdr:colOff>
      <xdr:row>3</xdr:row>
      <xdr:rowOff>38099</xdr:rowOff>
    </xdr:to>
    <xdr:pic>
      <xdr:nvPicPr>
        <xdr:cNvPr id="10" name="Graphic 2" descr="Information with solid fill">
          <a:extLst>
            <a:ext uri="{FF2B5EF4-FFF2-40B4-BE49-F238E27FC236}">
              <a16:creationId xmlns:a16="http://schemas.microsoft.com/office/drawing/2014/main" id="{83FD18DC-0D4E-4521-BC4A-ADB2F843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991725" y="257174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12</xdr:col>
      <xdr:colOff>704850</xdr:colOff>
      <xdr:row>2</xdr:row>
      <xdr:rowOff>247649</xdr:rowOff>
    </xdr:from>
    <xdr:to>
      <xdr:col>13</xdr:col>
      <xdr:colOff>447675</xdr:colOff>
      <xdr:row>3</xdr:row>
      <xdr:rowOff>28574</xdr:rowOff>
    </xdr:to>
    <xdr:pic>
      <xdr:nvPicPr>
        <xdr:cNvPr id="11" name="Graphic 2" descr="Information with solid fill">
          <a:extLst>
            <a:ext uri="{FF2B5EF4-FFF2-40B4-BE49-F238E27FC236}">
              <a16:creationId xmlns:a16="http://schemas.microsoft.com/office/drawing/2014/main" id="{00578DB5-EB37-48D2-A955-A30D64383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229975" y="247649"/>
          <a:ext cx="46672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404814</xdr:colOff>
      <xdr:row>77</xdr:row>
      <xdr:rowOff>66674</xdr:rowOff>
    </xdr:from>
    <xdr:to>
      <xdr:col>28</xdr:col>
      <xdr:colOff>3376614</xdr:colOff>
      <xdr:row>98</xdr:row>
      <xdr:rowOff>185738</xdr:rowOff>
    </xdr:to>
    <xdr:sp macro="" textlink="">
      <xdr:nvSpPr>
        <xdr:cNvPr id="2" name="Arrow: Pentagon 1">
          <a:extLst>
            <a:ext uri="{FF2B5EF4-FFF2-40B4-BE49-F238E27FC236}">
              <a16:creationId xmlns:a16="http://schemas.microsoft.com/office/drawing/2014/main" id="{EAE05FFA-1EDF-4639-99C2-491F175C129D}"/>
            </a:ext>
          </a:extLst>
        </xdr:cNvPr>
        <xdr:cNvSpPr/>
      </xdr:nvSpPr>
      <xdr:spPr>
        <a:xfrm>
          <a:off x="35437764" y="16163924"/>
          <a:ext cx="2971800" cy="4319589"/>
        </a:xfrm>
        <a:prstGeom prst="homePlate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endParaRPr lang="en-US" sz="1100">
            <a:solidFill>
              <a:schemeClr val="tx1"/>
            </a:solidFill>
          </a:endParaRPr>
        </a:p>
        <a:p>
          <a:pPr algn="ctr"/>
          <a:r>
            <a:rPr lang="en-US" sz="1800">
              <a:solidFill>
                <a:schemeClr val="tx1"/>
              </a:solidFill>
            </a:rPr>
            <a:t>Velocity</a:t>
          </a:r>
          <a:r>
            <a:rPr lang="en-US" sz="1800" baseline="0">
              <a:solidFill>
                <a:schemeClr val="tx1"/>
              </a:solidFill>
            </a:rPr>
            <a:t> based on 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Whole Foods</a:t>
          </a:r>
        </a:p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esencemarketinginc.sharepoint.com/Documents%20and%20Settings/Cindy%20Sundvall/Local%20Settings/Temporary%20Internet%20Files/OLK7/2005%20Kompass/2004%20Old%20Kompas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ne/Downloads/Bionaturae%20SC%20NPI%20Topline%209-6-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C:/C:/C:/Users/waynedavey/Downloads/D:/Budget%20Model%20Melissa%2010.16.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C:/C:/C:/Users/melissateegardner/Library/Caches/TemporaryItems/Outlook%20Temp/Gantt%20project%20planner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coop.sharepoint.com/Users/Ben/AppData/Local/Microsoft/Windows/Temporary%20Internet%20Files/Content.Outlook/5FC212Z8/NCGA_2013_Promotions_Contract_Workbo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wayne/Dropbox%20(Personal)/2020%20PROMOTIONS/2020%20Bionaturae%20Promotional%20Contrac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C:/C:/C:/Users/waynedavey/Desktop/D:/Budget%20Model%20Melissa%2010.16.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ne/Dropbox/BioNaturae_Jovial/_FORECAST%20&amp;%20POD/Master%20Forecast%20%202020%20Iterations/Master%20Forecast%209.23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OM-Upload-Template_Anne%20Evanoff-071112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ne/Downloads/Bionaturae%20SN%20Topline%209-6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orp.eurousatrading.com/ERO/C:/Users/Debra%20Gagner/Dropbox%20(INFRA)/Purchasing/Contracts/2019%20INFRA%20Deals/Blank%20Contracts%20-%20Drafts/Draft%20-%20INFRA%202019%20National%20Direct%20Contr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orp.eurousatrading.com/ERO/C:/Users/Debra%20Gagner/Dropbox%20(INFRA)/Purchasing/Contracts/2019%20INFRA%20Deals/Blank%20Contracts%20-%20Drafts/Draft%20-%20INFRA%202019%20National%20Distribution%20Contra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orp.eurousatrading.com/ERO/Users/Debra%20Gagner/Dropbox%20(INFRA)/Purchasing/Contracts/2017%20INFRA%20Deals/Contracts_Blank/_INFRA%202017%20National%20Distribution%20Contr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orp.eurousatrading.com/ERO/Documents%20and%20Settings/wootersb/Local%20Settings/Temporary%20Internet%20Files/Content.Outlook/9L59UND2/AOM%20Marketing%20Vendor%20Guarantee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orp.eurousatrading.com/ERO/personal/kyoungs_pmidpi_com/Documents/Downloads/INFRA%20Office/2020/DRAFT%20-%20INFRA%202020%20National%20Contract%20-%20Direc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ence%20Key%20Account%20Grid%20-%203.28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Kompass -OLD"/>
      <sheetName val="Sheet2"/>
      <sheetName val="INFO"/>
    </sheetNames>
    <sheetDataSet>
      <sheetData sheetId="0">
        <row r="4">
          <cell r="A4" t="str">
            <v>RJL</v>
          </cell>
          <cell r="B4" t="str">
            <v>TJP</v>
          </cell>
          <cell r="C4" t="str">
            <v>BAKING SUPPLIES</v>
          </cell>
          <cell r="J4" t="str">
            <v>R</v>
          </cell>
          <cell r="K4" t="str">
            <v>R/P</v>
          </cell>
          <cell r="L4" t="str">
            <v>I</v>
          </cell>
          <cell r="M4" t="str">
            <v>S</v>
          </cell>
        </row>
        <row r="5">
          <cell r="A5" t="str">
            <v>CJC</v>
          </cell>
          <cell r="B5" t="str">
            <v>DHC</v>
          </cell>
          <cell r="C5" t="str">
            <v>BREAD STUFFING</v>
          </cell>
          <cell r="K5" t="str">
            <v>R</v>
          </cell>
          <cell r="L5" t="str">
            <v>R/P</v>
          </cell>
          <cell r="M5" t="str">
            <v>I</v>
          </cell>
          <cell r="N5" t="str">
            <v>S</v>
          </cell>
        </row>
        <row r="6">
          <cell r="A6" t="str">
            <v>CJC</v>
          </cell>
          <cell r="B6" t="str">
            <v>TJP</v>
          </cell>
          <cell r="C6" t="str">
            <v>CAKE MIX &amp; DECO-CAKE</v>
          </cell>
          <cell r="J6" t="str">
            <v>R</v>
          </cell>
          <cell r="K6" t="str">
            <v>R/P</v>
          </cell>
          <cell r="L6" t="str">
            <v>I</v>
          </cell>
          <cell r="M6" t="str">
            <v>S</v>
          </cell>
        </row>
        <row r="7">
          <cell r="A7" t="str">
            <v>CJC</v>
          </cell>
          <cell r="B7" t="str">
            <v>CRE</v>
          </cell>
          <cell r="C7" t="str">
            <v>CEREAL, BAGGED</v>
          </cell>
          <cell r="I7" t="str">
            <v>R</v>
          </cell>
          <cell r="J7" t="str">
            <v>R/P</v>
          </cell>
          <cell r="K7" t="str">
            <v>I</v>
          </cell>
          <cell r="L7" t="str">
            <v>S</v>
          </cell>
        </row>
        <row r="8">
          <cell r="A8" t="str">
            <v>CJC</v>
          </cell>
          <cell r="B8" t="str">
            <v>CRE</v>
          </cell>
          <cell r="C8" t="str">
            <v>CEREAL, COLD</v>
          </cell>
          <cell r="I8" t="str">
            <v>R</v>
          </cell>
          <cell r="J8" t="str">
            <v>R/P</v>
          </cell>
          <cell r="K8" t="str">
            <v>I</v>
          </cell>
          <cell r="L8" t="str">
            <v>S</v>
          </cell>
        </row>
        <row r="9">
          <cell r="A9" t="str">
            <v>CJC</v>
          </cell>
          <cell r="B9" t="str">
            <v>CRE</v>
          </cell>
          <cell r="C9" t="str">
            <v>CEREAL, HOT</v>
          </cell>
          <cell r="H9" t="str">
            <v>R</v>
          </cell>
          <cell r="I9" t="str">
            <v>R/P</v>
          </cell>
          <cell r="J9" t="str">
            <v>I</v>
          </cell>
          <cell r="K9" t="str">
            <v>S</v>
          </cell>
        </row>
        <row r="10">
          <cell r="A10" t="str">
            <v>CJC</v>
          </cell>
          <cell r="B10" t="str">
            <v>TJP</v>
          </cell>
          <cell r="C10" t="str">
            <v>DRY DESSERTS / GELATIN</v>
          </cell>
          <cell r="J10" t="str">
            <v>R</v>
          </cell>
          <cell r="K10" t="str">
            <v>R/P</v>
          </cell>
          <cell r="L10" t="str">
            <v>I</v>
          </cell>
          <cell r="M10" t="str">
            <v>S</v>
          </cell>
        </row>
        <row r="11">
          <cell r="C11" t="str">
            <v>PIE FILLING (W/DRY DESSERTS)</v>
          </cell>
          <cell r="E11" t="str">
            <v>I</v>
          </cell>
          <cell r="F11" t="str">
            <v>S</v>
          </cell>
        </row>
        <row r="12">
          <cell r="A12" t="str">
            <v>CJC</v>
          </cell>
          <cell r="B12" t="str">
            <v>DHC</v>
          </cell>
          <cell r="C12" t="str">
            <v>FLOUR</v>
          </cell>
          <cell r="J12" t="str">
            <v>R</v>
          </cell>
          <cell r="K12" t="str">
            <v>R/P</v>
          </cell>
          <cell r="L12" t="str">
            <v>I</v>
          </cell>
          <cell r="M12" t="str">
            <v>S</v>
          </cell>
        </row>
        <row r="13">
          <cell r="A13" t="str">
            <v>CJC</v>
          </cell>
          <cell r="B13" t="str">
            <v>DHC</v>
          </cell>
          <cell r="C13" t="str">
            <v>FOIL MIXES</v>
          </cell>
          <cell r="E13" t="str">
            <v>R/P</v>
          </cell>
          <cell r="F13" t="str">
            <v>I</v>
          </cell>
          <cell r="G13" t="str">
            <v>S</v>
          </cell>
          <cell r="I13" t="str">
            <v>R</v>
          </cell>
          <cell r="J13" t="str">
            <v>R/P</v>
          </cell>
          <cell r="K13" t="str">
            <v>I</v>
          </cell>
          <cell r="L13" t="str">
            <v>S</v>
          </cell>
        </row>
        <row r="14">
          <cell r="A14" t="str">
            <v>CJC</v>
          </cell>
          <cell r="B14" t="str">
            <v>TJP</v>
          </cell>
          <cell r="C14" t="str">
            <v>JAMS/JELLIES/HONEY</v>
          </cell>
          <cell r="F14" t="str">
            <v>R</v>
          </cell>
          <cell r="G14" t="str">
            <v>R/P</v>
          </cell>
          <cell r="H14" t="str">
            <v>I</v>
          </cell>
          <cell r="I14" t="str">
            <v>S</v>
          </cell>
        </row>
        <row r="15">
          <cell r="A15" t="str">
            <v>CJC</v>
          </cell>
          <cell r="B15" t="str">
            <v>TJP</v>
          </cell>
          <cell r="C15" t="str">
            <v>MILK, POWDERED/CANNED</v>
          </cell>
          <cell r="J15" t="str">
            <v>R</v>
          </cell>
          <cell r="K15" t="str">
            <v>R/P</v>
          </cell>
          <cell r="L15" t="str">
            <v>I</v>
          </cell>
          <cell r="M15" t="str">
            <v>S</v>
          </cell>
        </row>
        <row r="16">
          <cell r="A16" t="str">
            <v>CJC</v>
          </cell>
          <cell r="B16" t="str">
            <v>TJP</v>
          </cell>
          <cell r="C16" t="str">
            <v>PANCAKE, MIXES</v>
          </cell>
          <cell r="J16" t="str">
            <v>R</v>
          </cell>
          <cell r="K16" t="str">
            <v>R/P</v>
          </cell>
          <cell r="L16" t="str">
            <v>I</v>
          </cell>
          <cell r="M16" t="str">
            <v>S</v>
          </cell>
        </row>
        <row r="17">
          <cell r="A17" t="str">
            <v>CJC</v>
          </cell>
          <cell r="B17" t="str">
            <v>TJP</v>
          </cell>
          <cell r="C17" t="str">
            <v>PANCAKE, SYRUP</v>
          </cell>
          <cell r="J17" t="str">
            <v>R</v>
          </cell>
          <cell r="K17" t="str">
            <v>R/P</v>
          </cell>
          <cell r="L17" t="str">
            <v>I</v>
          </cell>
          <cell r="M17" t="str">
            <v>S</v>
          </cell>
        </row>
        <row r="18">
          <cell r="A18" t="str">
            <v>CJC</v>
          </cell>
          <cell r="B18" t="str">
            <v>TJP</v>
          </cell>
          <cell r="C18" t="str">
            <v>PEANUT BUTTER</v>
          </cell>
          <cell r="E18" t="str">
            <v>R</v>
          </cell>
          <cell r="F18" t="str">
            <v>R/P</v>
          </cell>
          <cell r="G18" t="str">
            <v>I</v>
          </cell>
          <cell r="H18" t="str">
            <v>S</v>
          </cell>
          <cell r="K18" t="str">
            <v>R</v>
          </cell>
          <cell r="L18" t="str">
            <v>R/P</v>
          </cell>
          <cell r="M18" t="str">
            <v>I</v>
          </cell>
          <cell r="N18" t="str">
            <v>S</v>
          </cell>
        </row>
        <row r="19">
          <cell r="A19" t="str">
            <v>CJC</v>
          </cell>
          <cell r="B19" t="str">
            <v>RMB</v>
          </cell>
          <cell r="C19" t="str">
            <v>SHORTENING, OIL</v>
          </cell>
          <cell r="I19" t="str">
            <v>R</v>
          </cell>
          <cell r="J19" t="str">
            <v>R/P</v>
          </cell>
          <cell r="K19" t="str">
            <v>I</v>
          </cell>
          <cell r="L19" t="str">
            <v>S</v>
          </cell>
        </row>
        <row r="20">
          <cell r="A20" t="str">
            <v>CJC</v>
          </cell>
          <cell r="B20" t="str">
            <v>TJP</v>
          </cell>
          <cell r="C20" t="str">
            <v>SPICES/EXTRACTS</v>
          </cell>
          <cell r="E20" t="str">
            <v>R</v>
          </cell>
          <cell r="F20" t="str">
            <v>R/P</v>
          </cell>
          <cell r="G20" t="str">
            <v>I</v>
          </cell>
          <cell r="H20" t="str">
            <v>S</v>
          </cell>
        </row>
        <row r="21">
          <cell r="A21" t="str">
            <v>CJC</v>
          </cell>
          <cell r="B21" t="str">
            <v>DHC</v>
          </cell>
          <cell r="C21" t="str">
            <v>SUGAR</v>
          </cell>
          <cell r="I21" t="str">
            <v>R</v>
          </cell>
          <cell r="J21" t="str">
            <v>R/P</v>
          </cell>
          <cell r="K21" t="str">
            <v>I</v>
          </cell>
          <cell r="L21" t="str">
            <v>S</v>
          </cell>
        </row>
        <row r="22">
          <cell r="A22" t="str">
            <v>TRS</v>
          </cell>
          <cell r="B22" t="str">
            <v>DHC</v>
          </cell>
          <cell r="C22" t="str">
            <v>BLEACH</v>
          </cell>
          <cell r="F22" t="str">
            <v>R</v>
          </cell>
          <cell r="G22" t="str">
            <v>R/P</v>
          </cell>
          <cell r="H22" t="str">
            <v>I</v>
          </cell>
          <cell r="I22" t="str">
            <v>S</v>
          </cell>
        </row>
        <row r="23">
          <cell r="C23" t="str">
            <v>PET BIRDSEED</v>
          </cell>
          <cell r="H23" t="str">
            <v>R</v>
          </cell>
          <cell r="I23" t="str">
            <v>R/P</v>
          </cell>
          <cell r="J23" t="str">
            <v>I</v>
          </cell>
          <cell r="K23" t="str">
            <v>S</v>
          </cell>
        </row>
        <row r="24">
          <cell r="A24" t="str">
            <v>TRS</v>
          </cell>
          <cell r="B24" t="str">
            <v>MGL</v>
          </cell>
          <cell r="C24" t="str">
            <v>PET CAT, CANNED</v>
          </cell>
          <cell r="E24" t="str">
            <v>S</v>
          </cell>
          <cell r="G24" t="str">
            <v>R/P</v>
          </cell>
          <cell r="H24" t="str">
            <v>R/P</v>
          </cell>
          <cell r="I24" t="str">
            <v>I</v>
          </cell>
          <cell r="J24" t="str">
            <v>S</v>
          </cell>
          <cell r="O24" t="str">
            <v>R</v>
          </cell>
        </row>
        <row r="25">
          <cell r="A25" t="str">
            <v>TRS</v>
          </cell>
          <cell r="B25" t="str">
            <v>MGL</v>
          </cell>
          <cell r="C25" t="str">
            <v>PET CAT, DRY</v>
          </cell>
          <cell r="E25" t="str">
            <v>S</v>
          </cell>
          <cell r="H25" t="str">
            <v>R</v>
          </cell>
          <cell r="I25" t="str">
            <v>R/P</v>
          </cell>
          <cell r="J25" t="str">
            <v>I</v>
          </cell>
          <cell r="K25" t="str">
            <v>S</v>
          </cell>
          <cell r="O25" t="str">
            <v>R</v>
          </cell>
        </row>
        <row r="26">
          <cell r="A26" t="str">
            <v>TRS</v>
          </cell>
          <cell r="B26" t="str">
            <v>MGL</v>
          </cell>
          <cell r="C26" t="str">
            <v>PET CAT, LITTER</v>
          </cell>
          <cell r="H26" t="str">
            <v>R</v>
          </cell>
          <cell r="I26" t="str">
            <v>R/P</v>
          </cell>
          <cell r="J26" t="str">
            <v>I</v>
          </cell>
          <cell r="K26" t="str">
            <v>S</v>
          </cell>
        </row>
        <row r="27">
          <cell r="A27" t="str">
            <v>TRS</v>
          </cell>
          <cell r="B27" t="str">
            <v>MGL</v>
          </cell>
          <cell r="C27" t="str">
            <v>PET DOG, CANNED</v>
          </cell>
          <cell r="E27" t="str">
            <v>S</v>
          </cell>
          <cell r="H27" t="str">
            <v>R</v>
          </cell>
          <cell r="I27" t="str">
            <v>R/P</v>
          </cell>
          <cell r="J27" t="str">
            <v>I</v>
          </cell>
          <cell r="K27" t="str">
            <v>S</v>
          </cell>
          <cell r="O27" t="str">
            <v>R</v>
          </cell>
        </row>
        <row r="28">
          <cell r="A28" t="str">
            <v>TRS</v>
          </cell>
          <cell r="B28" t="str">
            <v>MGL</v>
          </cell>
          <cell r="C28" t="str">
            <v>PET DOG, DRY</v>
          </cell>
          <cell r="E28" t="str">
            <v>S</v>
          </cell>
          <cell r="H28" t="str">
            <v>R</v>
          </cell>
          <cell r="I28" t="str">
            <v>R/P</v>
          </cell>
          <cell r="J28" t="str">
            <v>I</v>
          </cell>
          <cell r="K28" t="str">
            <v>S</v>
          </cell>
          <cell r="O28" t="str">
            <v>R</v>
          </cell>
        </row>
        <row r="29">
          <cell r="A29" t="str">
            <v>TRS</v>
          </cell>
          <cell r="B29" t="str">
            <v>MGL</v>
          </cell>
          <cell r="C29" t="str">
            <v>PET DOG, DRY 40LB.</v>
          </cell>
          <cell r="E29" t="str">
            <v>S</v>
          </cell>
          <cell r="H29" t="str">
            <v>R</v>
          </cell>
          <cell r="I29" t="str">
            <v>R/P</v>
          </cell>
          <cell r="J29" t="str">
            <v>I</v>
          </cell>
          <cell r="K29" t="str">
            <v>S</v>
          </cell>
          <cell r="O29" t="str">
            <v>R</v>
          </cell>
        </row>
        <row r="30">
          <cell r="A30" t="str">
            <v>TRS</v>
          </cell>
          <cell r="B30" t="str">
            <v>MGL</v>
          </cell>
          <cell r="C30" t="str">
            <v>PET DOG, GOURMET</v>
          </cell>
          <cell r="E30" t="str">
            <v>S</v>
          </cell>
          <cell r="H30" t="str">
            <v>R</v>
          </cell>
          <cell r="I30" t="str">
            <v>R/P</v>
          </cell>
          <cell r="J30" t="str">
            <v>I</v>
          </cell>
          <cell r="K30" t="str">
            <v>S</v>
          </cell>
          <cell r="O30" t="str">
            <v>R</v>
          </cell>
        </row>
        <row r="31">
          <cell r="A31" t="str">
            <v>TRS</v>
          </cell>
          <cell r="B31" t="str">
            <v>MGL</v>
          </cell>
          <cell r="C31" t="str">
            <v>PET DOG, SNACKS</v>
          </cell>
          <cell r="E31" t="str">
            <v>S</v>
          </cell>
          <cell r="H31" t="str">
            <v>R</v>
          </cell>
          <cell r="I31" t="str">
            <v>R/P</v>
          </cell>
          <cell r="J31" t="str">
            <v>I</v>
          </cell>
          <cell r="K31" t="str">
            <v>S</v>
          </cell>
          <cell r="O31" t="str">
            <v>R</v>
          </cell>
        </row>
        <row r="32">
          <cell r="A32" t="str">
            <v>TRS</v>
          </cell>
          <cell r="B32" t="str">
            <v>NONE</v>
          </cell>
          <cell r="C32" t="str">
            <v>PET, SUPPLIES  3RD PARTY</v>
          </cell>
          <cell r="H32" t="str">
            <v>R</v>
          </cell>
          <cell r="I32" t="str">
            <v>R/P</v>
          </cell>
          <cell r="J32" t="str">
            <v>I</v>
          </cell>
          <cell r="K32" t="str">
            <v>S</v>
          </cell>
        </row>
        <row r="33">
          <cell r="C33" t="str">
            <v>AIR FRESHENERS (AIR CARE)</v>
          </cell>
          <cell r="I33" t="str">
            <v>R</v>
          </cell>
          <cell r="J33" t="str">
            <v>R/P</v>
          </cell>
          <cell r="K33" t="str">
            <v>I</v>
          </cell>
          <cell r="L33" t="str">
            <v>S</v>
          </cell>
        </row>
        <row r="34">
          <cell r="A34" t="str">
            <v>TRS</v>
          </cell>
          <cell r="B34" t="str">
            <v>CRE</v>
          </cell>
          <cell r="C34" t="str">
            <v>SOAP, AUTO DISH</v>
          </cell>
          <cell r="G34" t="str">
            <v>R</v>
          </cell>
          <cell r="H34" t="str">
            <v>R/P</v>
          </cell>
          <cell r="I34" t="str">
            <v>I</v>
          </cell>
          <cell r="J34" t="str">
            <v>S</v>
          </cell>
        </row>
        <row r="35">
          <cell r="A35" t="str">
            <v>TRS</v>
          </cell>
          <cell r="B35" t="str">
            <v>CRE</v>
          </cell>
          <cell r="C35" t="str">
            <v>SOAP, BAR</v>
          </cell>
          <cell r="J35" t="str">
            <v>R</v>
          </cell>
          <cell r="K35" t="str">
            <v>R/P</v>
          </cell>
          <cell r="L35" t="str">
            <v>I</v>
          </cell>
          <cell r="M35" t="str">
            <v>S</v>
          </cell>
        </row>
        <row r="36">
          <cell r="A36" t="str">
            <v>TRS</v>
          </cell>
          <cell r="B36" t="str">
            <v>CRE</v>
          </cell>
          <cell r="C36" t="str">
            <v>SOAP, BAR/FRESHENERS</v>
          </cell>
          <cell r="J36" t="str">
            <v>R</v>
          </cell>
          <cell r="K36" t="str">
            <v>R/P</v>
          </cell>
          <cell r="L36" t="str">
            <v>I</v>
          </cell>
          <cell r="M36" t="str">
            <v>S</v>
          </cell>
        </row>
        <row r="37">
          <cell r="A37" t="str">
            <v>TRS</v>
          </cell>
          <cell r="B37" t="str">
            <v>CRE</v>
          </cell>
          <cell r="C37" t="str">
            <v>SOAP, BOX</v>
          </cell>
          <cell r="F37" t="str">
            <v>R</v>
          </cell>
          <cell r="G37" t="str">
            <v>R/P</v>
          </cell>
          <cell r="H37" t="str">
            <v>I</v>
          </cell>
          <cell r="I37" t="str">
            <v>S</v>
          </cell>
        </row>
        <row r="38">
          <cell r="A38" t="str">
            <v>TRS</v>
          </cell>
          <cell r="B38" t="str">
            <v>CRE</v>
          </cell>
          <cell r="C38" t="str">
            <v>SOAP, H.D.L.</v>
          </cell>
          <cell r="F38" t="str">
            <v>R</v>
          </cell>
          <cell r="G38" t="str">
            <v>R/P</v>
          </cell>
          <cell r="H38" t="str">
            <v>I</v>
          </cell>
          <cell r="I38" t="str">
            <v>S</v>
          </cell>
        </row>
        <row r="39">
          <cell r="A39" t="str">
            <v>TRS</v>
          </cell>
          <cell r="B39" t="str">
            <v>CRE</v>
          </cell>
          <cell r="C39" t="str">
            <v>SOAP, LAUNDRY AIDS</v>
          </cell>
          <cell r="F39" t="str">
            <v>R</v>
          </cell>
          <cell r="G39" t="str">
            <v>R/P</v>
          </cell>
          <cell r="H39" t="str">
            <v>I</v>
          </cell>
          <cell r="I39" t="str">
            <v>S</v>
          </cell>
        </row>
        <row r="40">
          <cell r="A40" t="str">
            <v>***RJL</v>
          </cell>
          <cell r="B40" t="str">
            <v>MGL</v>
          </cell>
          <cell r="C40" t="str">
            <v>BABY FOOD</v>
          </cell>
          <cell r="E40" t="str">
            <v>R</v>
          </cell>
          <cell r="F40" t="str">
            <v>R/P</v>
          </cell>
          <cell r="G40" t="str">
            <v>I</v>
          </cell>
          <cell r="H40" t="str">
            <v>S</v>
          </cell>
        </row>
        <row r="41">
          <cell r="A41" t="str">
            <v>**RJL</v>
          </cell>
          <cell r="B41" t="str">
            <v>MGL</v>
          </cell>
          <cell r="C41" t="str">
            <v>BABY FORMLA</v>
          </cell>
          <cell r="E41" t="str">
            <v>R</v>
          </cell>
          <cell r="F41" t="str">
            <v>R/P</v>
          </cell>
          <cell r="G41" t="str">
            <v>I</v>
          </cell>
          <cell r="H41" t="str">
            <v>S</v>
          </cell>
        </row>
        <row r="42">
          <cell r="A42" t="str">
            <v>GAJ</v>
          </cell>
          <cell r="B42" t="str">
            <v>DHC</v>
          </cell>
          <cell r="C42" t="str">
            <v>BOX DINNERS</v>
          </cell>
          <cell r="H42" t="str">
            <v>R</v>
          </cell>
          <cell r="I42" t="str">
            <v>R/P</v>
          </cell>
          <cell r="J42" t="str">
            <v>I</v>
          </cell>
          <cell r="K42" t="str">
            <v>S</v>
          </cell>
          <cell r="O42" t="str">
            <v>R</v>
          </cell>
        </row>
        <row r="43">
          <cell r="A43" t="str">
            <v>GAJ</v>
          </cell>
          <cell r="B43" t="str">
            <v>RMB</v>
          </cell>
          <cell r="C43" t="str">
            <v>CANNING, JARS</v>
          </cell>
          <cell r="E43" t="str">
            <v>I</v>
          </cell>
          <cell r="F43" t="str">
            <v>S</v>
          </cell>
        </row>
        <row r="44">
          <cell r="A44" t="str">
            <v>GAJ</v>
          </cell>
          <cell r="B44" t="str">
            <v>RMB</v>
          </cell>
          <cell r="C44" t="str">
            <v>CANNING, SUPPLIES</v>
          </cell>
          <cell r="E44" t="str">
            <v>I</v>
          </cell>
          <cell r="F44" t="str">
            <v>S</v>
          </cell>
        </row>
        <row r="45">
          <cell r="A45" t="str">
            <v>GAJ/RJL</v>
          </cell>
          <cell r="B45" t="str">
            <v>CRE</v>
          </cell>
          <cell r="C45" t="str">
            <v>CHARCOAL/LOGS/LHTR FLDS</v>
          </cell>
          <cell r="E45" t="str">
            <v>I</v>
          </cell>
          <cell r="F45" t="str">
            <v>S</v>
          </cell>
          <cell r="J45" t="str">
            <v>R</v>
          </cell>
          <cell r="K45" t="str">
            <v>R/P</v>
          </cell>
          <cell r="L45" t="str">
            <v>I</v>
          </cell>
          <cell r="M45" t="str">
            <v>S</v>
          </cell>
        </row>
        <row r="46">
          <cell r="A46" t="str">
            <v>GAJ</v>
          </cell>
          <cell r="B46" t="str">
            <v>TJP</v>
          </cell>
          <cell r="C46" t="str">
            <v>COCOA</v>
          </cell>
          <cell r="K46" t="str">
            <v>R</v>
          </cell>
          <cell r="L46" t="str">
            <v>R/P</v>
          </cell>
          <cell r="M46" t="str">
            <v>I</v>
          </cell>
          <cell r="N46" t="str">
            <v>S</v>
          </cell>
        </row>
        <row r="47">
          <cell r="A47" t="str">
            <v>GAJ</v>
          </cell>
          <cell r="B47" t="str">
            <v>TJP</v>
          </cell>
          <cell r="C47" t="str">
            <v>COFFEE, BULK</v>
          </cell>
          <cell r="I47" t="str">
            <v>R</v>
          </cell>
          <cell r="J47" t="str">
            <v>R/P</v>
          </cell>
          <cell r="K47" t="str">
            <v>I</v>
          </cell>
          <cell r="L47" t="str">
            <v>S</v>
          </cell>
        </row>
        <row r="48">
          <cell r="A48" t="str">
            <v>GAJ</v>
          </cell>
          <cell r="B48" t="str">
            <v>TJP</v>
          </cell>
          <cell r="C48" t="str">
            <v>COFFEE, CANNED</v>
          </cell>
          <cell r="G48" t="str">
            <v>R</v>
          </cell>
          <cell r="H48" t="str">
            <v>R/P</v>
          </cell>
          <cell r="I48" t="str">
            <v>I</v>
          </cell>
          <cell r="J48" t="str">
            <v>S</v>
          </cell>
          <cell r="N48" t="str">
            <v>R</v>
          </cell>
          <cell r="O48" t="str">
            <v>R/P</v>
          </cell>
        </row>
        <row r="49">
          <cell r="A49" t="str">
            <v>GAJ</v>
          </cell>
          <cell r="B49" t="str">
            <v>TJP</v>
          </cell>
          <cell r="C49" t="str">
            <v>COFFEE, CREAMERS</v>
          </cell>
          <cell r="G49" t="str">
            <v>R</v>
          </cell>
          <cell r="H49" t="str">
            <v>R/P</v>
          </cell>
          <cell r="I49" t="str">
            <v>I</v>
          </cell>
          <cell r="J49" t="str">
            <v>S</v>
          </cell>
        </row>
        <row r="50">
          <cell r="A50" t="str">
            <v>GAJ</v>
          </cell>
          <cell r="B50" t="str">
            <v>TJP</v>
          </cell>
          <cell r="C50" t="str">
            <v>COFFEE, FILTERS (SUPPLIES)</v>
          </cell>
          <cell r="I50" t="str">
            <v>R</v>
          </cell>
          <cell r="J50" t="str">
            <v>R/P</v>
          </cell>
          <cell r="K50" t="str">
            <v>I</v>
          </cell>
          <cell r="L50" t="str">
            <v>S</v>
          </cell>
        </row>
        <row r="51">
          <cell r="A51" t="str">
            <v>GAJ</v>
          </cell>
          <cell r="B51" t="str">
            <v>TJP</v>
          </cell>
          <cell r="C51" t="str">
            <v>COFFEE, INSTANT</v>
          </cell>
          <cell r="G51" t="str">
            <v>R</v>
          </cell>
          <cell r="H51" t="str">
            <v>R/P</v>
          </cell>
          <cell r="I51" t="str">
            <v>I</v>
          </cell>
          <cell r="J51" t="str">
            <v>S</v>
          </cell>
          <cell r="N51" t="str">
            <v>R</v>
          </cell>
          <cell r="O51" t="str">
            <v>R/P</v>
          </cell>
        </row>
        <row r="52">
          <cell r="A52" t="str">
            <v>GAJ</v>
          </cell>
          <cell r="B52" t="str">
            <v>TJP</v>
          </cell>
          <cell r="C52" t="str">
            <v>CONES &amp; TOPPINGS</v>
          </cell>
          <cell r="E52" t="str">
            <v>R</v>
          </cell>
          <cell r="F52" t="str">
            <v>R/P</v>
          </cell>
          <cell r="G52" t="str">
            <v>I</v>
          </cell>
          <cell r="H52" t="str">
            <v>S</v>
          </cell>
        </row>
        <row r="53">
          <cell r="A53" t="str">
            <v>GAJ</v>
          </cell>
          <cell r="B53" t="str">
            <v>CRE</v>
          </cell>
          <cell r="C53" t="str">
            <v>DIET &amp; HEALTH</v>
          </cell>
          <cell r="F53" t="str">
            <v>R</v>
          </cell>
          <cell r="G53" t="str">
            <v>R/P</v>
          </cell>
          <cell r="H53" t="str">
            <v>I</v>
          </cell>
          <cell r="I53" t="str">
            <v>S</v>
          </cell>
        </row>
        <row r="54">
          <cell r="A54" t="str">
            <v>GAJ</v>
          </cell>
          <cell r="B54" t="str">
            <v>DHC</v>
          </cell>
          <cell r="C54" t="str">
            <v>FRUIT, DRIED</v>
          </cell>
          <cell r="I54" t="str">
            <v>R</v>
          </cell>
          <cell r="J54" t="str">
            <v>R/P</v>
          </cell>
          <cell r="K54" t="str">
            <v>I</v>
          </cell>
          <cell r="L54" t="str">
            <v>S</v>
          </cell>
        </row>
        <row r="55">
          <cell r="A55" t="str">
            <v>GAJ</v>
          </cell>
          <cell r="B55" t="str">
            <v>SDA</v>
          </cell>
          <cell r="C55" t="str">
            <v>JAR CHEESE</v>
          </cell>
          <cell r="I55" t="str">
            <v>R</v>
          </cell>
          <cell r="J55" t="str">
            <v>R/P</v>
          </cell>
          <cell r="K55" t="str">
            <v>I</v>
          </cell>
          <cell r="L55" t="str">
            <v>S</v>
          </cell>
        </row>
        <row r="56">
          <cell r="A56" t="str">
            <v>**KEC</v>
          </cell>
          <cell r="B56" t="str">
            <v>CRE</v>
          </cell>
          <cell r="C56" t="str">
            <v>NUTS, CANNED</v>
          </cell>
          <cell r="K56" t="str">
            <v>R</v>
          </cell>
          <cell r="L56" t="str">
            <v>R/P</v>
          </cell>
          <cell r="M56" t="str">
            <v>I</v>
          </cell>
          <cell r="N56" t="str">
            <v>S</v>
          </cell>
        </row>
        <row r="57">
          <cell r="A57" t="str">
            <v>GAJ</v>
          </cell>
          <cell r="B57" t="str">
            <v>DHC</v>
          </cell>
          <cell r="C57" t="str">
            <v>PASTA/PARM</v>
          </cell>
          <cell r="F57" t="str">
            <v>R</v>
          </cell>
          <cell r="G57" t="str">
            <v>R/P</v>
          </cell>
          <cell r="H57" t="str">
            <v>I</v>
          </cell>
          <cell r="I57" t="str">
            <v>S</v>
          </cell>
        </row>
        <row r="58">
          <cell r="A58" t="str">
            <v>***KEC</v>
          </cell>
          <cell r="B58" t="str">
            <v>DHC</v>
          </cell>
          <cell r="C58" t="str">
            <v>POPCORN</v>
          </cell>
          <cell r="I58" t="str">
            <v>R</v>
          </cell>
          <cell r="J58" t="str">
            <v>R/P</v>
          </cell>
          <cell r="K58" t="str">
            <v>I</v>
          </cell>
          <cell r="L58" t="str">
            <v>S</v>
          </cell>
        </row>
        <row r="59">
          <cell r="A59" t="str">
            <v>GAJ</v>
          </cell>
          <cell r="B59" t="str">
            <v>DHC</v>
          </cell>
          <cell r="C59" t="str">
            <v>POTATOES, BOX</v>
          </cell>
          <cell r="H59" t="str">
            <v>R</v>
          </cell>
          <cell r="I59" t="str">
            <v>R/P</v>
          </cell>
          <cell r="J59" t="str">
            <v>I</v>
          </cell>
          <cell r="K59" t="str">
            <v>S</v>
          </cell>
        </row>
        <row r="60">
          <cell r="A60" t="str">
            <v>**JRH</v>
          </cell>
          <cell r="B60" t="str">
            <v>CRE</v>
          </cell>
          <cell r="C60" t="str">
            <v>POWDERED DRINK</v>
          </cell>
          <cell r="E60" t="str">
            <v>I</v>
          </cell>
          <cell r="F60" t="str">
            <v>S</v>
          </cell>
          <cell r="H60" t="str">
            <v>R</v>
          </cell>
          <cell r="I60" t="str">
            <v>R/P</v>
          </cell>
          <cell r="J60" t="str">
            <v>I</v>
          </cell>
          <cell r="K60" t="str">
            <v>S</v>
          </cell>
        </row>
        <row r="61">
          <cell r="A61" t="str">
            <v>GAJ</v>
          </cell>
          <cell r="B61" t="str">
            <v>DHC</v>
          </cell>
          <cell r="C61" t="str">
            <v>RICE &amp; BEANS</v>
          </cell>
          <cell r="H61" t="str">
            <v>R</v>
          </cell>
          <cell r="I61" t="str">
            <v>R/P</v>
          </cell>
          <cell r="J61" t="str">
            <v>I</v>
          </cell>
          <cell r="K61" t="str">
            <v>S</v>
          </cell>
          <cell r="O61" t="str">
            <v>R</v>
          </cell>
        </row>
        <row r="62">
          <cell r="A62" t="str">
            <v>GAJ</v>
          </cell>
          <cell r="B62" t="str">
            <v>TJP</v>
          </cell>
          <cell r="C62" t="str">
            <v>SOUP, CANNED R &amp; W</v>
          </cell>
          <cell r="I62" t="str">
            <v>R</v>
          </cell>
          <cell r="J62" t="str">
            <v>R/P</v>
          </cell>
          <cell r="K62" t="str">
            <v>I</v>
          </cell>
          <cell r="L62" t="str">
            <v>S</v>
          </cell>
        </row>
        <row r="63">
          <cell r="A63" t="str">
            <v>GAJ</v>
          </cell>
          <cell r="B63" t="str">
            <v>TJP</v>
          </cell>
          <cell r="C63" t="str">
            <v>SOUP, CANNED RTS</v>
          </cell>
          <cell r="I63" t="str">
            <v>R</v>
          </cell>
          <cell r="J63" t="str">
            <v>R/P</v>
          </cell>
          <cell r="K63" t="str">
            <v>I</v>
          </cell>
          <cell r="L63" t="str">
            <v>S</v>
          </cell>
        </row>
        <row r="64">
          <cell r="A64" t="str">
            <v>GAJ</v>
          </cell>
          <cell r="B64" t="str">
            <v>TJP</v>
          </cell>
          <cell r="C64" t="str">
            <v>SOUP, DRY/RAMEN</v>
          </cell>
          <cell r="I64" t="str">
            <v>R</v>
          </cell>
          <cell r="J64" t="str">
            <v>R/P</v>
          </cell>
          <cell r="K64" t="str">
            <v>I</v>
          </cell>
          <cell r="L64" t="str">
            <v>S</v>
          </cell>
        </row>
        <row r="65">
          <cell r="A65" t="str">
            <v>GAJ</v>
          </cell>
          <cell r="B65" t="str">
            <v>DHC</v>
          </cell>
          <cell r="C65" t="str">
            <v>PASTA SAUCE</v>
          </cell>
          <cell r="E65" t="str">
            <v>R/P</v>
          </cell>
          <cell r="F65" t="str">
            <v>I</v>
          </cell>
          <cell r="G65" t="str">
            <v>S</v>
          </cell>
          <cell r="I65" t="str">
            <v>R</v>
          </cell>
          <cell r="J65" t="str">
            <v>R/P</v>
          </cell>
          <cell r="K65" t="str">
            <v>I</v>
          </cell>
          <cell r="L65" t="str">
            <v>S</v>
          </cell>
        </row>
        <row r="66">
          <cell r="A66" t="str">
            <v>GAJ</v>
          </cell>
          <cell r="B66" t="str">
            <v>TJP</v>
          </cell>
          <cell r="C66" t="str">
            <v>TEA</v>
          </cell>
          <cell r="K66" t="str">
            <v>R</v>
          </cell>
          <cell r="L66" t="str">
            <v>R/P</v>
          </cell>
          <cell r="M66" t="str">
            <v>I</v>
          </cell>
          <cell r="N66" t="str">
            <v>S</v>
          </cell>
        </row>
        <row r="67">
          <cell r="A67" t="str">
            <v>JRH</v>
          </cell>
          <cell r="C67" t="str">
            <v xml:space="preserve">BEER </v>
          </cell>
        </row>
        <row r="68">
          <cell r="A68" t="str">
            <v>JRH</v>
          </cell>
          <cell r="B68" t="str">
            <v>SDA</v>
          </cell>
          <cell r="C68" t="str">
            <v>BEVERAGES, F.C.</v>
          </cell>
          <cell r="F68" t="str">
            <v>R</v>
          </cell>
          <cell r="G68" t="str">
            <v>R/P</v>
          </cell>
          <cell r="H68" t="str">
            <v>I</v>
          </cell>
          <cell r="I68" t="str">
            <v>S</v>
          </cell>
          <cell r="M68" t="str">
            <v>R</v>
          </cell>
          <cell r="N68" t="str">
            <v>R/P</v>
          </cell>
          <cell r="O68" t="str">
            <v>I</v>
          </cell>
        </row>
        <row r="69">
          <cell r="A69" t="str">
            <v>JRH</v>
          </cell>
          <cell r="C69" t="str">
            <v>BEVERAGES, POP-NATIONAL</v>
          </cell>
          <cell r="E69" t="str">
            <v>I</v>
          </cell>
          <cell r="F69" t="str">
            <v>S</v>
          </cell>
        </row>
        <row r="70">
          <cell r="A70" t="str">
            <v>JRH</v>
          </cell>
          <cell r="B70" t="str">
            <v>RMB</v>
          </cell>
          <cell r="C70" t="str">
            <v>BEVERAGES, SELTZERS</v>
          </cell>
          <cell r="E70" t="str">
            <v>R/P</v>
          </cell>
          <cell r="F70" t="str">
            <v>I</v>
          </cell>
          <cell r="G70" t="str">
            <v>S</v>
          </cell>
        </row>
        <row r="71">
          <cell r="A71" t="str">
            <v>JRH</v>
          </cell>
          <cell r="B71" t="str">
            <v>RMB</v>
          </cell>
          <cell r="C71" t="str">
            <v>BEVERAGE, WATER</v>
          </cell>
          <cell r="E71" t="str">
            <v>R</v>
          </cell>
          <cell r="F71" t="str">
            <v>R/P</v>
          </cell>
          <cell r="G71" t="str">
            <v>I</v>
          </cell>
          <cell r="H71" t="str">
            <v>S</v>
          </cell>
        </row>
        <row r="72">
          <cell r="C72" t="str">
            <v>BEVERAGE, BOTTLED WATER</v>
          </cell>
          <cell r="F72" t="str">
            <v>R</v>
          </cell>
          <cell r="G72" t="str">
            <v>R/P</v>
          </cell>
          <cell r="H72" t="str">
            <v>I</v>
          </cell>
          <cell r="I72" t="str">
            <v>S</v>
          </cell>
          <cell r="M72" t="str">
            <v>R</v>
          </cell>
          <cell r="N72" t="str">
            <v>R/P</v>
          </cell>
          <cell r="O72" t="str">
            <v>I</v>
          </cell>
        </row>
        <row r="73">
          <cell r="A73" t="str">
            <v>JRH</v>
          </cell>
          <cell r="B73" t="str">
            <v>RMB</v>
          </cell>
          <cell r="C73" t="str">
            <v>COCKTAIL MIXES</v>
          </cell>
          <cell r="I73" t="str">
            <v>R</v>
          </cell>
          <cell r="J73" t="str">
            <v>R/P</v>
          </cell>
          <cell r="K73" t="str">
            <v>I</v>
          </cell>
          <cell r="L73" t="str">
            <v>S</v>
          </cell>
        </row>
        <row r="74">
          <cell r="A74" t="str">
            <v>KEC</v>
          </cell>
          <cell r="B74" t="str">
            <v>SDA</v>
          </cell>
          <cell r="C74" t="str">
            <v>WAREHOUSE / COMP SNACKS</v>
          </cell>
          <cell r="K74" t="str">
            <v>R</v>
          </cell>
          <cell r="L74" t="str">
            <v>R/P</v>
          </cell>
          <cell r="M74" t="str">
            <v>I</v>
          </cell>
          <cell r="N74" t="str">
            <v>S</v>
          </cell>
        </row>
        <row r="75">
          <cell r="A75" t="str">
            <v>KEC</v>
          </cell>
          <cell r="B75" t="str">
            <v>SDA</v>
          </cell>
          <cell r="C75" t="str">
            <v>COOKIES</v>
          </cell>
          <cell r="E75" t="str">
            <v>R</v>
          </cell>
          <cell r="F75" t="str">
            <v>R/P</v>
          </cell>
          <cell r="G75" t="str">
            <v>I</v>
          </cell>
          <cell r="H75" t="str">
            <v>S</v>
          </cell>
          <cell r="K75" t="str">
            <v>R</v>
          </cell>
          <cell r="L75" t="str">
            <v>R/P</v>
          </cell>
          <cell r="M75" t="str">
            <v>I</v>
          </cell>
          <cell r="N75" t="str">
            <v>S</v>
          </cell>
        </row>
        <row r="76">
          <cell r="A76" t="str">
            <v>KEC</v>
          </cell>
          <cell r="B76" t="str">
            <v>SDA</v>
          </cell>
          <cell r="C76" t="str">
            <v>CRACKERS/SNACK CRKRS</v>
          </cell>
          <cell r="E76" t="str">
            <v>R</v>
          </cell>
          <cell r="F76" t="str">
            <v>R/P</v>
          </cell>
          <cell r="G76" t="str">
            <v>I</v>
          </cell>
          <cell r="H76" t="str">
            <v>S</v>
          </cell>
          <cell r="K76" t="str">
            <v>R</v>
          </cell>
          <cell r="L76" t="str">
            <v>R/P</v>
          </cell>
          <cell r="M76" t="str">
            <v>I</v>
          </cell>
          <cell r="N76" t="str">
            <v>S</v>
          </cell>
        </row>
        <row r="77">
          <cell r="A77" t="str">
            <v>KEC</v>
          </cell>
          <cell r="B77" t="str">
            <v>DHC</v>
          </cell>
          <cell r="C77" t="str">
            <v>RICE CAKES, GROCERY</v>
          </cell>
          <cell r="F77" t="str">
            <v>R</v>
          </cell>
          <cell r="G77" t="str">
            <v>R/P</v>
          </cell>
          <cell r="H77" t="str">
            <v>I</v>
          </cell>
          <cell r="I77" t="str">
            <v>S</v>
          </cell>
        </row>
        <row r="78">
          <cell r="A78" t="str">
            <v>KEC</v>
          </cell>
          <cell r="B78" t="str">
            <v>SDA</v>
          </cell>
          <cell r="C78" t="str">
            <v>SALTY SNACKS</v>
          </cell>
          <cell r="E78" t="str">
            <v>I</v>
          </cell>
          <cell r="F78" t="str">
            <v>S</v>
          </cell>
          <cell r="I78" t="str">
            <v>R</v>
          </cell>
          <cell r="J78" t="str">
            <v>R/P</v>
          </cell>
          <cell r="K78" t="str">
            <v>I</v>
          </cell>
          <cell r="L78" t="str">
            <v>S</v>
          </cell>
        </row>
        <row r="79">
          <cell r="A79" t="str">
            <v>JRH</v>
          </cell>
          <cell r="B79" t="str">
            <v>CRE</v>
          </cell>
          <cell r="C79" t="str">
            <v>SHOE CARE</v>
          </cell>
          <cell r="H79" t="str">
            <v>R</v>
          </cell>
          <cell r="I79" t="str">
            <v>R/P</v>
          </cell>
          <cell r="J79" t="str">
            <v>I</v>
          </cell>
          <cell r="K79" t="str">
            <v>S</v>
          </cell>
        </row>
        <row r="80">
          <cell r="A80" t="str">
            <v>JRH</v>
          </cell>
          <cell r="C80" t="str">
            <v>WINE</v>
          </cell>
          <cell r="E80" t="str">
            <v>R/P</v>
          </cell>
          <cell r="F80" t="str">
            <v>I</v>
          </cell>
          <cell r="G80" t="str">
            <v>S</v>
          </cell>
          <cell r="H80" t="str">
            <v>S</v>
          </cell>
        </row>
        <row r="81">
          <cell r="A81" t="str">
            <v>JMB</v>
          </cell>
          <cell r="B81" t="str">
            <v>RMB</v>
          </cell>
          <cell r="C81" t="str">
            <v>DAIRY, COTTAGE CHEESE</v>
          </cell>
          <cell r="J81" t="str">
            <v>R</v>
          </cell>
          <cell r="K81" t="str">
            <v>R/P</v>
          </cell>
          <cell r="L81" t="str">
            <v>I</v>
          </cell>
          <cell r="M81" t="str">
            <v>S</v>
          </cell>
        </row>
        <row r="82">
          <cell r="A82" t="str">
            <v>JMB</v>
          </cell>
          <cell r="B82" t="str">
            <v>RMB</v>
          </cell>
          <cell r="C82" t="str">
            <v>DAIRY, CREAMERS</v>
          </cell>
          <cell r="J82" t="str">
            <v>R</v>
          </cell>
          <cell r="K82" t="str">
            <v>R/P</v>
          </cell>
          <cell r="L82" t="str">
            <v>I</v>
          </cell>
          <cell r="M82" t="str">
            <v>S</v>
          </cell>
        </row>
        <row r="83">
          <cell r="A83" t="str">
            <v>***DLP</v>
          </cell>
          <cell r="B83" t="str">
            <v>MIKE</v>
          </cell>
          <cell r="C83" t="str">
            <v>DAIRY, DOUGH/BISCUITS</v>
          </cell>
          <cell r="E83" t="str">
            <v>R/P</v>
          </cell>
          <cell r="F83" t="str">
            <v>I</v>
          </cell>
          <cell r="G83" t="str">
            <v>S</v>
          </cell>
          <cell r="J83" t="str">
            <v>R</v>
          </cell>
          <cell r="K83" t="str">
            <v>R/P</v>
          </cell>
          <cell r="L83" t="str">
            <v>I</v>
          </cell>
          <cell r="M83" t="str">
            <v>S</v>
          </cell>
        </row>
        <row r="84">
          <cell r="A84" t="str">
            <v>***DLP</v>
          </cell>
          <cell r="B84" t="str">
            <v>MIKE</v>
          </cell>
          <cell r="C84" t="str">
            <v>DAIRY, JELL-O</v>
          </cell>
          <cell r="H84" t="str">
            <v>R</v>
          </cell>
          <cell r="I84" t="str">
            <v>R/P</v>
          </cell>
          <cell r="J84" t="str">
            <v>I</v>
          </cell>
          <cell r="K84" t="str">
            <v>S</v>
          </cell>
        </row>
        <row r="85">
          <cell r="A85" t="str">
            <v>JMB</v>
          </cell>
          <cell r="B85" t="str">
            <v>RMB</v>
          </cell>
          <cell r="C85" t="str">
            <v>DAIRY, MARGARINE/BUTTER</v>
          </cell>
          <cell r="G85" t="str">
            <v>R</v>
          </cell>
          <cell r="H85" t="str">
            <v>R/P</v>
          </cell>
          <cell r="I85" t="str">
            <v>I</v>
          </cell>
          <cell r="J85" t="str">
            <v>S</v>
          </cell>
        </row>
        <row r="86">
          <cell r="A86" t="str">
            <v>***KEC</v>
          </cell>
          <cell r="B86" t="str">
            <v>RMB</v>
          </cell>
          <cell r="C86" t="str">
            <v>DAIRY, MILK</v>
          </cell>
          <cell r="F86" t="str">
            <v>R</v>
          </cell>
          <cell r="G86" t="str">
            <v>R/P</v>
          </cell>
          <cell r="H86" t="str">
            <v>I</v>
          </cell>
          <cell r="I86" t="str">
            <v>S</v>
          </cell>
        </row>
        <row r="87">
          <cell r="A87" t="str">
            <v>JMB</v>
          </cell>
          <cell r="B87" t="str">
            <v>RMB</v>
          </cell>
          <cell r="C87" t="str">
            <v>DAIRY, SOUR CREAM</v>
          </cell>
          <cell r="L87" t="str">
            <v>R</v>
          </cell>
          <cell r="M87" t="str">
            <v>R/P</v>
          </cell>
          <cell r="N87" t="str">
            <v>I</v>
          </cell>
          <cell r="O87" t="str">
            <v>S</v>
          </cell>
        </row>
        <row r="88">
          <cell r="A88" t="str">
            <v>JMB</v>
          </cell>
          <cell r="B88" t="str">
            <v>RMB</v>
          </cell>
          <cell r="C88" t="str">
            <v>DAIRY, YOGURT</v>
          </cell>
          <cell r="F88" t="str">
            <v>R</v>
          </cell>
          <cell r="G88" t="str">
            <v>R/P</v>
          </cell>
          <cell r="H88" t="str">
            <v>I</v>
          </cell>
          <cell r="I88" t="str">
            <v>S</v>
          </cell>
          <cell r="M88" t="str">
            <v>R</v>
          </cell>
          <cell r="N88" t="str">
            <v>R/P</v>
          </cell>
          <cell r="O88" t="str">
            <v>I</v>
          </cell>
        </row>
        <row r="89">
          <cell r="A89" t="str">
            <v>KEC</v>
          </cell>
          <cell r="B89" t="str">
            <v>RMB</v>
          </cell>
          <cell r="C89" t="str">
            <v>DAIRY,CHILLED JUICE (PEAK 12 &amp; 1)</v>
          </cell>
          <cell r="F89" t="str">
            <v>R</v>
          </cell>
          <cell r="G89" t="str">
            <v>R/P</v>
          </cell>
          <cell r="H89" t="str">
            <v>I</v>
          </cell>
          <cell r="I89" t="str">
            <v>S</v>
          </cell>
          <cell r="L89" t="str">
            <v>R</v>
          </cell>
          <cell r="M89" t="str">
            <v>R/P</v>
          </cell>
          <cell r="N89" t="str">
            <v>I</v>
          </cell>
          <cell r="O89" t="str">
            <v>S</v>
          </cell>
        </row>
        <row r="90">
          <cell r="A90" t="str">
            <v>JMB</v>
          </cell>
          <cell r="B90" t="str">
            <v>RMB</v>
          </cell>
          <cell r="C90" t="str">
            <v>EGGS</v>
          </cell>
          <cell r="J90" t="str">
            <v>R</v>
          </cell>
          <cell r="K90" t="str">
            <v>R/P</v>
          </cell>
          <cell r="L90" t="str">
            <v>I</v>
          </cell>
          <cell r="M90" t="str">
            <v>S</v>
          </cell>
        </row>
        <row r="91">
          <cell r="A91" t="str">
            <v>JMB</v>
          </cell>
          <cell r="B91" t="str">
            <v>SDA</v>
          </cell>
          <cell r="C91" t="str">
            <v>FROZEN,</v>
          </cell>
          <cell r="D91" t="str">
            <v>DESSERT</v>
          </cell>
          <cell r="L91" t="str">
            <v>R</v>
          </cell>
          <cell r="M91" t="str">
            <v>R/P</v>
          </cell>
          <cell r="N91" t="str">
            <v>I</v>
          </cell>
          <cell r="O91" t="str">
            <v>S</v>
          </cell>
        </row>
        <row r="92">
          <cell r="A92" t="str">
            <v>JMB</v>
          </cell>
          <cell r="B92" t="str">
            <v>SDA</v>
          </cell>
          <cell r="C92" t="str">
            <v>FROZEN,</v>
          </cell>
          <cell r="D92" t="str">
            <v>DINNERS, REGULAR</v>
          </cell>
          <cell r="E92" t="str">
            <v>R/P</v>
          </cell>
          <cell r="F92" t="str">
            <v>I</v>
          </cell>
          <cell r="G92" t="str">
            <v>S</v>
          </cell>
          <cell r="L92" t="str">
            <v>R</v>
          </cell>
          <cell r="M92" t="str">
            <v>R/P</v>
          </cell>
          <cell r="N92" t="str">
            <v>I</v>
          </cell>
          <cell r="O92" t="str">
            <v>S</v>
          </cell>
        </row>
        <row r="93">
          <cell r="A93" t="str">
            <v>JMB</v>
          </cell>
          <cell r="B93" t="str">
            <v>SDA</v>
          </cell>
          <cell r="C93" t="str">
            <v>FROZEN,</v>
          </cell>
          <cell r="D93" t="str">
            <v>VEGETABLES</v>
          </cell>
          <cell r="E93" t="str">
            <v>R</v>
          </cell>
          <cell r="F93" t="str">
            <v>R/P</v>
          </cell>
          <cell r="G93" t="str">
            <v>I</v>
          </cell>
          <cell r="H93" t="str">
            <v>S</v>
          </cell>
          <cell r="L93" t="str">
            <v>R</v>
          </cell>
          <cell r="M93" t="str">
            <v>R/P</v>
          </cell>
          <cell r="N93" t="str">
            <v>I</v>
          </cell>
          <cell r="O93" t="str">
            <v>S</v>
          </cell>
        </row>
        <row r="94">
          <cell r="A94" t="str">
            <v>JMB</v>
          </cell>
          <cell r="B94" t="str">
            <v>SDA</v>
          </cell>
          <cell r="C94" t="str">
            <v>FROZEN,</v>
          </cell>
          <cell r="D94" t="str">
            <v>DINNERS, PREMIUM</v>
          </cell>
          <cell r="E94" t="str">
            <v>R/P</v>
          </cell>
          <cell r="F94" t="str">
            <v>I</v>
          </cell>
          <cell r="G94" t="str">
            <v>S</v>
          </cell>
          <cell r="L94" t="str">
            <v>R</v>
          </cell>
          <cell r="M94" t="str">
            <v>R/P</v>
          </cell>
          <cell r="N94" t="str">
            <v>I</v>
          </cell>
          <cell r="O94" t="str">
            <v>S</v>
          </cell>
        </row>
        <row r="95">
          <cell r="A95" t="str">
            <v>JMB</v>
          </cell>
          <cell r="B95" t="str">
            <v>SDA</v>
          </cell>
          <cell r="C95" t="str">
            <v>FROZEN,</v>
          </cell>
          <cell r="D95" t="str">
            <v>POT PIES</v>
          </cell>
          <cell r="E95" t="str">
            <v>R/P</v>
          </cell>
          <cell r="F95" t="str">
            <v>I</v>
          </cell>
          <cell r="G95" t="str">
            <v>S</v>
          </cell>
          <cell r="L95" t="str">
            <v>R</v>
          </cell>
          <cell r="M95" t="str">
            <v>R/P</v>
          </cell>
          <cell r="N95" t="str">
            <v>I</v>
          </cell>
          <cell r="O95" t="str">
            <v>S</v>
          </cell>
        </row>
        <row r="96">
          <cell r="C96" t="str">
            <v>FROZEN,   PASTA</v>
          </cell>
          <cell r="I96" t="str">
            <v>R</v>
          </cell>
          <cell r="J96" t="str">
            <v>R/P</v>
          </cell>
          <cell r="K96" t="str">
            <v>I</v>
          </cell>
          <cell r="L96" t="str">
            <v>S</v>
          </cell>
        </row>
        <row r="97">
          <cell r="A97" t="str">
            <v>JMB</v>
          </cell>
          <cell r="B97" t="str">
            <v>SDA</v>
          </cell>
          <cell r="C97" t="str">
            <v>FROZEN,</v>
          </cell>
          <cell r="D97" t="str">
            <v>CHICKEN</v>
          </cell>
          <cell r="E97" t="str">
            <v>R</v>
          </cell>
          <cell r="F97" t="str">
            <v>R/P</v>
          </cell>
          <cell r="G97" t="str">
            <v>I</v>
          </cell>
          <cell r="H97" t="str">
            <v>S</v>
          </cell>
          <cell r="K97" t="str">
            <v>R</v>
          </cell>
          <cell r="L97" t="str">
            <v>R/P</v>
          </cell>
          <cell r="M97" t="str">
            <v>I</v>
          </cell>
          <cell r="N97" t="str">
            <v>S</v>
          </cell>
        </row>
        <row r="98">
          <cell r="A98" t="str">
            <v>JMB</v>
          </cell>
          <cell r="B98" t="str">
            <v>SDA</v>
          </cell>
          <cell r="C98" t="str">
            <v>FROZEN,</v>
          </cell>
          <cell r="D98" t="str">
            <v>PIZZA</v>
          </cell>
          <cell r="G98" t="str">
            <v>R</v>
          </cell>
          <cell r="H98" t="str">
            <v>R/P</v>
          </cell>
          <cell r="I98" t="str">
            <v>I</v>
          </cell>
          <cell r="J98" t="str">
            <v>S</v>
          </cell>
          <cell r="M98" t="str">
            <v>R</v>
          </cell>
          <cell r="N98" t="str">
            <v>R/P</v>
          </cell>
          <cell r="O98" t="str">
            <v>I</v>
          </cell>
        </row>
        <row r="99">
          <cell r="A99" t="str">
            <v>JMB</v>
          </cell>
          <cell r="B99" t="str">
            <v>SDA</v>
          </cell>
          <cell r="C99" t="str">
            <v>FROZEN,</v>
          </cell>
          <cell r="D99" t="str">
            <v>JUICE</v>
          </cell>
          <cell r="G99" t="str">
            <v>R</v>
          </cell>
          <cell r="H99" t="str">
            <v>R/P</v>
          </cell>
          <cell r="I99" t="str">
            <v>I</v>
          </cell>
          <cell r="J99" t="str">
            <v>S</v>
          </cell>
        </row>
        <row r="100">
          <cell r="A100" t="str">
            <v>JMB</v>
          </cell>
          <cell r="B100" t="str">
            <v>SDA</v>
          </cell>
          <cell r="C100" t="str">
            <v>FROZEN,</v>
          </cell>
          <cell r="D100" t="str">
            <v>FISH</v>
          </cell>
          <cell r="I100" t="str">
            <v>R</v>
          </cell>
          <cell r="J100" t="str">
            <v>R/P</v>
          </cell>
          <cell r="K100" t="str">
            <v>I</v>
          </cell>
          <cell r="L100" t="str">
            <v>S</v>
          </cell>
        </row>
        <row r="101">
          <cell r="A101" t="str">
            <v>JMB</v>
          </cell>
          <cell r="B101" t="str">
            <v>SDA</v>
          </cell>
          <cell r="C101" t="str">
            <v>FROZEN,</v>
          </cell>
          <cell r="D101" t="str">
            <v>INTERNATIONAL</v>
          </cell>
          <cell r="E101" t="str">
            <v>R/P</v>
          </cell>
          <cell r="F101" t="str">
            <v>I</v>
          </cell>
          <cell r="G101" t="str">
            <v>S</v>
          </cell>
        </row>
        <row r="102">
          <cell r="A102" t="str">
            <v>JMB</v>
          </cell>
          <cell r="B102" t="str">
            <v>SDA</v>
          </cell>
          <cell r="C102" t="str">
            <v>FROZEN,</v>
          </cell>
          <cell r="D102" t="str">
            <v>BREAD</v>
          </cell>
          <cell r="E102" t="str">
            <v>S</v>
          </cell>
          <cell r="J102" t="str">
            <v>R</v>
          </cell>
          <cell r="K102" t="str">
            <v>R/P</v>
          </cell>
          <cell r="L102" t="str">
            <v>I</v>
          </cell>
          <cell r="M102" t="str">
            <v>S</v>
          </cell>
          <cell r="O102" t="str">
            <v>R</v>
          </cell>
        </row>
        <row r="103">
          <cell r="A103" t="str">
            <v>JMB</v>
          </cell>
          <cell r="B103" t="str">
            <v>SDA</v>
          </cell>
          <cell r="C103" t="str">
            <v>FROZEN,</v>
          </cell>
          <cell r="D103" t="str">
            <v>POTATOES</v>
          </cell>
          <cell r="E103" t="str">
            <v>R</v>
          </cell>
          <cell r="F103" t="str">
            <v>R/P</v>
          </cell>
          <cell r="G103" t="str">
            <v>I</v>
          </cell>
          <cell r="H103" t="str">
            <v>S</v>
          </cell>
          <cell r="L103" t="str">
            <v>R</v>
          </cell>
          <cell r="M103" t="str">
            <v>R/P</v>
          </cell>
          <cell r="N103" t="str">
            <v>I</v>
          </cell>
          <cell r="O103" t="str">
            <v>S</v>
          </cell>
        </row>
        <row r="104">
          <cell r="A104" t="str">
            <v>JMB</v>
          </cell>
          <cell r="B104" t="str">
            <v>SDA</v>
          </cell>
          <cell r="C104" t="str">
            <v>FROZEN,</v>
          </cell>
          <cell r="D104" t="str">
            <v>BREAKFAST</v>
          </cell>
          <cell r="G104" t="str">
            <v>R</v>
          </cell>
          <cell r="H104" t="str">
            <v>R/P</v>
          </cell>
          <cell r="I104" t="str">
            <v>I</v>
          </cell>
          <cell r="J104" t="str">
            <v>S</v>
          </cell>
        </row>
        <row r="105">
          <cell r="A105" t="str">
            <v>JMB</v>
          </cell>
          <cell r="B105" t="str">
            <v>SDA</v>
          </cell>
          <cell r="C105" t="str">
            <v>FROZEN,</v>
          </cell>
          <cell r="D105" t="str">
            <v>TOPPING</v>
          </cell>
          <cell r="I105" t="str">
            <v>R</v>
          </cell>
          <cell r="J105" t="str">
            <v>R/P</v>
          </cell>
          <cell r="K105" t="str">
            <v>I</v>
          </cell>
          <cell r="L105" t="str">
            <v>S</v>
          </cell>
        </row>
        <row r="106">
          <cell r="A106" t="str">
            <v>JMB</v>
          </cell>
          <cell r="B106" t="str">
            <v>SDA</v>
          </cell>
          <cell r="C106" t="str">
            <v>ICE CREAM/NOVELTIES</v>
          </cell>
          <cell r="E106" t="str">
            <v>R</v>
          </cell>
          <cell r="F106" t="str">
            <v>R/P</v>
          </cell>
          <cell r="G106" t="str">
            <v>I</v>
          </cell>
          <cell r="H106" t="str">
            <v>S</v>
          </cell>
        </row>
        <row r="107">
          <cell r="A107" t="str">
            <v>MQS</v>
          </cell>
          <cell r="B107" t="str">
            <v>CRE</v>
          </cell>
          <cell r="C107" t="str">
            <v>ASIAN</v>
          </cell>
          <cell r="E107" t="str">
            <v>I</v>
          </cell>
          <cell r="F107" t="str">
            <v>S</v>
          </cell>
        </row>
        <row r="108">
          <cell r="A108" t="str">
            <v>MQS</v>
          </cell>
          <cell r="B108" t="str">
            <v>CRE</v>
          </cell>
          <cell r="C108" t="str">
            <v>ASIAN, GOURMET</v>
          </cell>
        </row>
        <row r="109">
          <cell r="A109" t="str">
            <v>MQS</v>
          </cell>
          <cell r="B109" t="str">
            <v>DHC</v>
          </cell>
          <cell r="C109" t="str">
            <v>CANNED, BEANS</v>
          </cell>
          <cell r="K109" t="str">
            <v>R</v>
          </cell>
          <cell r="L109" t="str">
            <v>R/P</v>
          </cell>
          <cell r="M109" t="str">
            <v>I</v>
          </cell>
          <cell r="N109" t="str">
            <v>S</v>
          </cell>
        </row>
        <row r="110">
          <cell r="A110" t="str">
            <v>MQS</v>
          </cell>
          <cell r="B110" t="str">
            <v>MGL</v>
          </cell>
          <cell r="C110" t="str">
            <v>CANNED, FISH</v>
          </cell>
          <cell r="I110" t="str">
            <v>R</v>
          </cell>
          <cell r="J110" t="str">
            <v>R/P</v>
          </cell>
          <cell r="K110" t="str">
            <v>I</v>
          </cell>
          <cell r="L110" t="str">
            <v>S</v>
          </cell>
          <cell r="O110" t="str">
            <v>R</v>
          </cell>
        </row>
        <row r="111">
          <cell r="A111" t="str">
            <v>MQS</v>
          </cell>
          <cell r="B111" t="str">
            <v>RMB</v>
          </cell>
          <cell r="C111" t="str">
            <v>CANNED, FRUIT</v>
          </cell>
          <cell r="E111" t="str">
            <v>R</v>
          </cell>
          <cell r="F111" t="str">
            <v>R/P</v>
          </cell>
          <cell r="G111" t="str">
            <v>I</v>
          </cell>
          <cell r="H111" t="str">
            <v>S</v>
          </cell>
        </row>
        <row r="112">
          <cell r="A112" t="str">
            <v>MQS</v>
          </cell>
          <cell r="C112" t="str">
            <v>CANNED, MUSHROOMS (CAN VEG)</v>
          </cell>
          <cell r="G112" t="str">
            <v>See Canned Vegetables</v>
          </cell>
        </row>
        <row r="113">
          <cell r="A113" t="str">
            <v>MQS</v>
          </cell>
          <cell r="B113" t="str">
            <v>MGL</v>
          </cell>
          <cell r="C113" t="str">
            <v>CANNED, TOMATOES</v>
          </cell>
          <cell r="L113" t="str">
            <v>R</v>
          </cell>
          <cell r="M113" t="str">
            <v>R/P</v>
          </cell>
          <cell r="N113" t="str">
            <v>I</v>
          </cell>
          <cell r="O113" t="str">
            <v>S</v>
          </cell>
        </row>
        <row r="114">
          <cell r="A114" t="str">
            <v>MQS</v>
          </cell>
          <cell r="B114" t="str">
            <v>DHC</v>
          </cell>
          <cell r="C114" t="str">
            <v>CANNED, VEGETABLES</v>
          </cell>
          <cell r="L114" t="str">
            <v>R</v>
          </cell>
          <cell r="M114" t="str">
            <v>R/P</v>
          </cell>
          <cell r="N114" t="str">
            <v>I</v>
          </cell>
          <cell r="O114" t="str">
            <v>S</v>
          </cell>
        </row>
        <row r="115">
          <cell r="A115" t="str">
            <v>MQS</v>
          </cell>
          <cell r="B115" t="str">
            <v>RMB</v>
          </cell>
          <cell r="C115" t="str">
            <v>CONDIMENTS, CATSUP, BBQ</v>
          </cell>
          <cell r="E115" t="str">
            <v>R/P</v>
          </cell>
          <cell r="F115" t="str">
            <v>I</v>
          </cell>
          <cell r="G115" t="str">
            <v>S</v>
          </cell>
        </row>
        <row r="116">
          <cell r="A116" t="str">
            <v>MQS</v>
          </cell>
          <cell r="B116" t="str">
            <v>RMB</v>
          </cell>
          <cell r="C116" t="str">
            <v>CONDIMENTS, MUSTARD</v>
          </cell>
          <cell r="E116" t="str">
            <v>R/P</v>
          </cell>
          <cell r="F116" t="str">
            <v>I</v>
          </cell>
          <cell r="G116" t="str">
            <v>S</v>
          </cell>
        </row>
        <row r="117">
          <cell r="A117" t="str">
            <v>MQS</v>
          </cell>
          <cell r="B117" t="str">
            <v>RMB</v>
          </cell>
          <cell r="C117" t="str">
            <v>JUICE, ASEPTIC (BOX)</v>
          </cell>
          <cell r="E117" t="str">
            <v>R</v>
          </cell>
          <cell r="F117" t="str">
            <v>R/P</v>
          </cell>
          <cell r="G117" t="str">
            <v>I</v>
          </cell>
          <cell r="H117" t="str">
            <v>S</v>
          </cell>
          <cell r="L117" t="str">
            <v>R</v>
          </cell>
          <cell r="M117" t="str">
            <v>R/P</v>
          </cell>
          <cell r="N117" t="str">
            <v>I</v>
          </cell>
          <cell r="O117" t="str">
            <v>S</v>
          </cell>
        </row>
        <row r="118">
          <cell r="A118" t="str">
            <v>MQS</v>
          </cell>
          <cell r="B118" t="str">
            <v>RMB</v>
          </cell>
          <cell r="C118" t="str">
            <v>JUICE, CANNED</v>
          </cell>
          <cell r="E118" t="str">
            <v>R</v>
          </cell>
          <cell r="F118" t="str">
            <v>R/P</v>
          </cell>
          <cell r="G118" t="str">
            <v>I</v>
          </cell>
          <cell r="H118" t="str">
            <v>S</v>
          </cell>
          <cell r="L118" t="str">
            <v>R</v>
          </cell>
          <cell r="M118" t="str">
            <v>R/P</v>
          </cell>
          <cell r="N118" t="str">
            <v>I</v>
          </cell>
          <cell r="O118" t="str">
            <v>S</v>
          </cell>
        </row>
        <row r="119">
          <cell r="A119" t="str">
            <v>MQS</v>
          </cell>
          <cell r="B119" t="str">
            <v>RMB</v>
          </cell>
          <cell r="C119" t="str">
            <v>JUICE, GLASS</v>
          </cell>
          <cell r="E119" t="str">
            <v>R</v>
          </cell>
          <cell r="F119" t="str">
            <v>R/P</v>
          </cell>
          <cell r="G119" t="str">
            <v>I</v>
          </cell>
          <cell r="H119" t="str">
            <v>S</v>
          </cell>
          <cell r="L119" t="str">
            <v>R</v>
          </cell>
          <cell r="M119" t="str">
            <v>R/P</v>
          </cell>
          <cell r="N119" t="str">
            <v>I</v>
          </cell>
          <cell r="O119" t="str">
            <v>S</v>
          </cell>
        </row>
        <row r="120">
          <cell r="A120" t="str">
            <v>MQS</v>
          </cell>
          <cell r="B120" t="str">
            <v>CRE</v>
          </cell>
          <cell r="C120" t="str">
            <v>HISPANIC</v>
          </cell>
          <cell r="E120" t="str">
            <v>I</v>
          </cell>
          <cell r="F120" t="str">
            <v>S</v>
          </cell>
          <cell r="K120" t="str">
            <v>R</v>
          </cell>
          <cell r="L120" t="str">
            <v>R/P</v>
          </cell>
          <cell r="M120" t="str">
            <v>I</v>
          </cell>
          <cell r="N120" t="str">
            <v>S</v>
          </cell>
        </row>
        <row r="121">
          <cell r="A121" t="str">
            <v>MQS</v>
          </cell>
          <cell r="B121" t="str">
            <v>CRE</v>
          </cell>
          <cell r="C121" t="str">
            <v>HISPANIC, GOURMET</v>
          </cell>
          <cell r="E121" t="str">
            <v>R/P</v>
          </cell>
          <cell r="F121" t="str">
            <v>I</v>
          </cell>
          <cell r="G121" t="str">
            <v>S</v>
          </cell>
        </row>
        <row r="122">
          <cell r="C122" t="str">
            <v>KOSHER</v>
          </cell>
          <cell r="F122" t="str">
            <v>R</v>
          </cell>
          <cell r="G122" t="str">
            <v>R/P</v>
          </cell>
          <cell r="H122" t="str">
            <v>I</v>
          </cell>
          <cell r="I122" t="str">
            <v>S</v>
          </cell>
        </row>
        <row r="123">
          <cell r="A123" t="str">
            <v>MQS</v>
          </cell>
          <cell r="B123" t="str">
            <v>RMB</v>
          </cell>
          <cell r="C123" t="str">
            <v>OLIVES</v>
          </cell>
          <cell r="F123" t="str">
            <v>R</v>
          </cell>
          <cell r="G123" t="str">
            <v>R/P</v>
          </cell>
          <cell r="H123" t="str">
            <v>I</v>
          </cell>
          <cell r="I123" t="str">
            <v>S</v>
          </cell>
        </row>
        <row r="124">
          <cell r="A124" t="str">
            <v>MQS</v>
          </cell>
          <cell r="B124" t="str">
            <v>RMB</v>
          </cell>
          <cell r="C124" t="str">
            <v>PICKLES</v>
          </cell>
          <cell r="F124" t="str">
            <v>R</v>
          </cell>
          <cell r="G124" t="str">
            <v>R/P</v>
          </cell>
          <cell r="H124" t="str">
            <v>I</v>
          </cell>
          <cell r="I124" t="str">
            <v>S</v>
          </cell>
        </row>
        <row r="125">
          <cell r="A125" t="str">
            <v>MQS</v>
          </cell>
          <cell r="B125" t="str">
            <v>TJP</v>
          </cell>
          <cell r="C125" t="str">
            <v>RTE CAN PASTA / KROGER</v>
          </cell>
          <cell r="J125" t="str">
            <v>R</v>
          </cell>
          <cell r="K125" t="str">
            <v>R/P</v>
          </cell>
          <cell r="L125" t="str">
            <v>I</v>
          </cell>
          <cell r="M125" t="str">
            <v>S</v>
          </cell>
        </row>
        <row r="126">
          <cell r="A126" t="str">
            <v>MQS</v>
          </cell>
          <cell r="B126" t="str">
            <v>TJP</v>
          </cell>
          <cell r="C126" t="str">
            <v>RTE CAN MEAT / KROGER</v>
          </cell>
          <cell r="J126" t="str">
            <v>R</v>
          </cell>
          <cell r="K126" t="str">
            <v>R/P</v>
          </cell>
          <cell r="L126" t="str">
            <v>I</v>
          </cell>
          <cell r="M126" t="str">
            <v>S</v>
          </cell>
        </row>
        <row r="127">
          <cell r="A127" t="str">
            <v>MQS</v>
          </cell>
          <cell r="B127" t="str">
            <v>TJP</v>
          </cell>
          <cell r="C127" t="str">
            <v>RTE PREPARED - FM combined</v>
          </cell>
          <cell r="J127" t="str">
            <v>R</v>
          </cell>
          <cell r="K127" t="str">
            <v>R/P</v>
          </cell>
          <cell r="L127" t="str">
            <v>I</v>
          </cell>
          <cell r="M127" t="str">
            <v>S</v>
          </cell>
        </row>
        <row r="128">
          <cell r="A128" t="str">
            <v>MQS</v>
          </cell>
          <cell r="B128" t="str">
            <v>RMB</v>
          </cell>
          <cell r="C128" t="str">
            <v>SALAD DRESSING/MAYO</v>
          </cell>
          <cell r="E128" t="str">
            <v>R</v>
          </cell>
          <cell r="F128" t="str">
            <v>R/P</v>
          </cell>
          <cell r="G128" t="str">
            <v>I</v>
          </cell>
          <cell r="H128" t="str">
            <v>S</v>
          </cell>
          <cell r="L128" t="str">
            <v>R</v>
          </cell>
          <cell r="M128" t="str">
            <v>R/P</v>
          </cell>
          <cell r="N128" t="str">
            <v>I</v>
          </cell>
          <cell r="O128" t="str">
            <v>S</v>
          </cell>
        </row>
        <row r="129">
          <cell r="A129" t="str">
            <v>MQS</v>
          </cell>
          <cell r="B129" t="str">
            <v>RMB</v>
          </cell>
          <cell r="C129" t="str">
            <v>VINEGAR</v>
          </cell>
          <cell r="E129" t="str">
            <v>R</v>
          </cell>
          <cell r="F129" t="str">
            <v>R/P</v>
          </cell>
          <cell r="G129" t="str">
            <v>I</v>
          </cell>
          <cell r="H129" t="str">
            <v>S</v>
          </cell>
        </row>
        <row r="130">
          <cell r="A130" t="str">
            <v>RJL</v>
          </cell>
          <cell r="B130" t="str">
            <v>RMB</v>
          </cell>
          <cell r="C130" t="str">
            <v>BAG &amp; WRAP</v>
          </cell>
          <cell r="E130" t="str">
            <v>R</v>
          </cell>
          <cell r="F130" t="str">
            <v>R/P</v>
          </cell>
          <cell r="G130" t="str">
            <v>I</v>
          </cell>
          <cell r="H130" t="str">
            <v>S</v>
          </cell>
          <cell r="K130" t="str">
            <v>R</v>
          </cell>
          <cell r="L130" t="str">
            <v>R/P</v>
          </cell>
          <cell r="M130" t="str">
            <v>I</v>
          </cell>
          <cell r="N130" t="str">
            <v>S</v>
          </cell>
        </row>
        <row r="131">
          <cell r="A131" t="str">
            <v>RJL</v>
          </cell>
          <cell r="B131" t="str">
            <v>MGL</v>
          </cell>
          <cell r="C131" t="str">
            <v>BROOMS/MOPS</v>
          </cell>
          <cell r="E131" t="str">
            <v>I</v>
          </cell>
          <cell r="F131" t="str">
            <v>S</v>
          </cell>
        </row>
        <row r="132">
          <cell r="A132" t="str">
            <v>RJL</v>
          </cell>
          <cell r="B132" t="str">
            <v>SDA</v>
          </cell>
          <cell r="C132" t="str">
            <v>CIGARETTES/TOBACCO &amp; ACCES.</v>
          </cell>
          <cell r="F132" t="str">
            <v>R</v>
          </cell>
          <cell r="G132" t="str">
            <v>R/P</v>
          </cell>
          <cell r="H132" t="str">
            <v>I</v>
          </cell>
          <cell r="I132" t="str">
            <v>S</v>
          </cell>
        </row>
        <row r="133">
          <cell r="A133" t="str">
            <v>RJL</v>
          </cell>
          <cell r="B133" t="str">
            <v>MGL</v>
          </cell>
          <cell r="C133" t="str">
            <v>DIAPERS</v>
          </cell>
          <cell r="F133" t="str">
            <v>R</v>
          </cell>
          <cell r="G133" t="str">
            <v>R/P</v>
          </cell>
          <cell r="H133" t="str">
            <v>I</v>
          </cell>
          <cell r="I133" t="str">
            <v>S</v>
          </cell>
        </row>
        <row r="134">
          <cell r="A134" t="str">
            <v>RJL</v>
          </cell>
          <cell r="B134" t="str">
            <v>MGL</v>
          </cell>
          <cell r="C134" t="str">
            <v>FOIL PANS</v>
          </cell>
          <cell r="D134" t="str">
            <v>*</v>
          </cell>
          <cell r="J134" t="str">
            <v>R</v>
          </cell>
          <cell r="K134" t="str">
            <v>R/P</v>
          </cell>
          <cell r="L134" t="str">
            <v>I</v>
          </cell>
          <cell r="M134" t="str">
            <v>S</v>
          </cell>
        </row>
        <row r="135">
          <cell r="A135" t="str">
            <v>RJL</v>
          </cell>
          <cell r="B135" t="str">
            <v>DHC</v>
          </cell>
          <cell r="C135" t="str">
            <v>GLOVES/SPONGES</v>
          </cell>
          <cell r="E135" t="str">
            <v>I</v>
          </cell>
          <cell r="F135" t="str">
            <v>S</v>
          </cell>
        </row>
        <row r="136">
          <cell r="A136" t="str">
            <v>RJL</v>
          </cell>
          <cell r="B136" t="str">
            <v>DHC</v>
          </cell>
          <cell r="C136" t="str">
            <v>HOUSEHOLD</v>
          </cell>
          <cell r="I136" t="str">
            <v>R</v>
          </cell>
          <cell r="J136" t="str">
            <v>R/P</v>
          </cell>
          <cell r="K136" t="str">
            <v>I</v>
          </cell>
          <cell r="L136" t="str">
            <v>S</v>
          </cell>
        </row>
        <row r="137">
          <cell r="A137" t="str">
            <v>RJL</v>
          </cell>
          <cell r="B137" t="str">
            <v>MGL</v>
          </cell>
          <cell r="C137" t="str">
            <v>PAPER, BATH TISSUE</v>
          </cell>
          <cell r="F137" t="str">
            <v>R</v>
          </cell>
          <cell r="G137" t="str">
            <v>R/P</v>
          </cell>
          <cell r="H137" t="str">
            <v>I</v>
          </cell>
          <cell r="I137" t="str">
            <v>S</v>
          </cell>
          <cell r="L137" t="str">
            <v>R</v>
          </cell>
          <cell r="M137" t="str">
            <v>R/P</v>
          </cell>
          <cell r="N137" t="str">
            <v>I</v>
          </cell>
          <cell r="O137" t="str">
            <v>S</v>
          </cell>
        </row>
        <row r="138">
          <cell r="A138" t="str">
            <v>RJL</v>
          </cell>
          <cell r="B138" t="str">
            <v>MGL</v>
          </cell>
          <cell r="C138" t="str">
            <v>PAPER, FACIAL TISSUE</v>
          </cell>
          <cell r="F138" t="str">
            <v>R</v>
          </cell>
          <cell r="G138" t="str">
            <v>R/P</v>
          </cell>
          <cell r="H138" t="str">
            <v>I</v>
          </cell>
          <cell r="I138" t="str">
            <v>S</v>
          </cell>
          <cell r="L138" t="str">
            <v>R</v>
          </cell>
          <cell r="M138" t="str">
            <v>R/P</v>
          </cell>
          <cell r="N138" t="str">
            <v>I</v>
          </cell>
          <cell r="O138" t="str">
            <v>S</v>
          </cell>
        </row>
        <row r="139">
          <cell r="A139" t="str">
            <v>RJL</v>
          </cell>
          <cell r="B139" t="str">
            <v>MGL</v>
          </cell>
          <cell r="C139" t="str">
            <v>PAPER, NAPKINS</v>
          </cell>
          <cell r="F139" t="str">
            <v>R</v>
          </cell>
          <cell r="G139" t="str">
            <v>R/P</v>
          </cell>
          <cell r="H139" t="str">
            <v>I</v>
          </cell>
          <cell r="I139" t="str">
            <v>S</v>
          </cell>
          <cell r="L139" t="str">
            <v>R</v>
          </cell>
          <cell r="M139" t="str">
            <v>R/P</v>
          </cell>
          <cell r="N139" t="str">
            <v>I</v>
          </cell>
          <cell r="O139" t="str">
            <v>S</v>
          </cell>
        </row>
        <row r="140">
          <cell r="A140" t="str">
            <v>RJL</v>
          </cell>
          <cell r="B140" t="str">
            <v>MGL</v>
          </cell>
          <cell r="C140" t="str">
            <v>PAPER, TOWELS</v>
          </cell>
          <cell r="F140" t="str">
            <v>R</v>
          </cell>
          <cell r="G140" t="str">
            <v>R/P</v>
          </cell>
          <cell r="H140" t="str">
            <v>I</v>
          </cell>
          <cell r="I140" t="str">
            <v>S</v>
          </cell>
          <cell r="L140" t="str">
            <v>R</v>
          </cell>
          <cell r="M140" t="str">
            <v>R/P</v>
          </cell>
          <cell r="N140" t="str">
            <v>I</v>
          </cell>
          <cell r="O140" t="str">
            <v>S</v>
          </cell>
        </row>
        <row r="141">
          <cell r="A141" t="str">
            <v>RJL</v>
          </cell>
          <cell r="B141" t="str">
            <v>MGL</v>
          </cell>
          <cell r="C141" t="str">
            <v>PICNIC SUPPLIES</v>
          </cell>
          <cell r="E141" t="str">
            <v>R/P</v>
          </cell>
          <cell r="F141" t="str">
            <v>I</v>
          </cell>
          <cell r="G141" t="str">
            <v>S</v>
          </cell>
        </row>
        <row r="142">
          <cell r="A142" t="str">
            <v>RJL</v>
          </cell>
          <cell r="B142" t="str">
            <v>CRE</v>
          </cell>
          <cell r="C142" t="str">
            <v>WAXES, POLISHES &amp; DEODERIZERS</v>
          </cell>
          <cell r="I142" t="str">
            <v>R</v>
          </cell>
          <cell r="J142" t="str">
            <v>R/P</v>
          </cell>
          <cell r="K142" t="str">
            <v>I</v>
          </cell>
          <cell r="L142" t="str">
            <v>S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 Formulas"/>
      <sheetName val="File Path"/>
      <sheetName val="NOTES"/>
      <sheetName val="ChannelRank"/>
      <sheetName val="RAW"/>
      <sheetName val="Filters"/>
      <sheetName val="LABELS"/>
      <sheetName val="PPT Structure"/>
      <sheetName val="Totals Tables"/>
      <sheetName val="SUMMARYPIVOTS"/>
      <sheetName val="Summary Compare"/>
      <sheetName val="Drivers Table"/>
      <sheetName val="Brand Drivers"/>
      <sheetName val="Category Drivers"/>
      <sheetName val="TopBottom Brands Abs $"/>
      <sheetName val="Brand Rank $"/>
      <sheetName val="Item Rank $"/>
      <sheetName val="Focus Item Rank $"/>
      <sheetName val="Growth Factors"/>
    </sheetNames>
    <sheetDataSet>
      <sheetData sheetId="0"/>
      <sheetData sheetId="1"/>
      <sheetData sheetId="2"/>
      <sheetData sheetId="3"/>
      <sheetData sheetId="4"/>
      <sheetData sheetId="5">
        <row r="10">
          <cell r="D10" t="str">
            <v>TOTAL US - MULO</v>
          </cell>
        </row>
      </sheetData>
      <sheetData sheetId="6">
        <row r="22">
          <cell r="B22" t="str">
            <v>(Multiple Items)</v>
          </cell>
        </row>
        <row r="23">
          <cell r="B23" t="str">
            <v>52 Weeks Ending 09/06/2020</v>
          </cell>
        </row>
        <row r="24">
          <cell r="B24" t="str">
            <v>NPI - TOTAL US - MULO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"/>
    </sheetNames>
    <sheetDataSet>
      <sheetData sheetId="0">
        <row r="3">
          <cell r="N3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yer, Feature Shelf &amp; TPR Info"/>
      <sheetName val="Coupon Contract Information"/>
      <sheetName val="New Item Contract Information"/>
      <sheetName val="Deadlines &amp; Promo Dates"/>
      <sheetName val="UNFI Contract Proposal"/>
      <sheetName val="Direct Contract Proposal"/>
      <sheetName val="NCGA Contacts"/>
      <sheetName val="National NCGA Store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12">
          <cell r="E1012" t="str">
            <v>Select here</v>
          </cell>
        </row>
        <row r="1013">
          <cell r="E1013" t="str">
            <v>National</v>
          </cell>
        </row>
        <row r="1014">
          <cell r="E1014" t="str">
            <v>West</v>
          </cell>
        </row>
        <row r="1015">
          <cell r="E1015" t="str">
            <v>Central</v>
          </cell>
        </row>
        <row r="1016">
          <cell r="E1016" t="str">
            <v>East</v>
          </cell>
        </row>
        <row r="1017">
          <cell r="E1017" t="str">
            <v>West &amp; Central</v>
          </cell>
        </row>
        <row r="1018">
          <cell r="E1018" t="str">
            <v>West &amp; East</v>
          </cell>
        </row>
        <row r="1019">
          <cell r="E1019" t="str">
            <v>Central &amp; East</v>
          </cell>
        </row>
        <row r="1041">
          <cell r="A1041">
            <v>41275</v>
          </cell>
          <cell r="B1041">
            <v>41276</v>
          </cell>
          <cell r="C1041">
            <v>41289</v>
          </cell>
          <cell r="D1041">
            <v>41269</v>
          </cell>
          <cell r="E1041">
            <v>41289</v>
          </cell>
          <cell r="F1041">
            <v>41290</v>
          </cell>
          <cell r="G1041">
            <v>41303</v>
          </cell>
          <cell r="H1041" t="str">
            <v>1//9/13</v>
          </cell>
          <cell r="I1041">
            <v>41303</v>
          </cell>
          <cell r="J1041">
            <v>41276</v>
          </cell>
          <cell r="K1041">
            <v>41303</v>
          </cell>
          <cell r="L1041">
            <v>41269</v>
          </cell>
          <cell r="M1041">
            <v>41303</v>
          </cell>
        </row>
        <row r="1042">
          <cell r="A1042">
            <v>41306</v>
          </cell>
          <cell r="B1042">
            <v>41304</v>
          </cell>
          <cell r="C1042">
            <v>41317</v>
          </cell>
          <cell r="D1042">
            <v>41297</v>
          </cell>
          <cell r="E1042">
            <v>41317</v>
          </cell>
          <cell r="F1042">
            <v>41318</v>
          </cell>
          <cell r="G1042">
            <v>41331</v>
          </cell>
          <cell r="H1042">
            <v>41311</v>
          </cell>
          <cell r="I1042">
            <v>41331</v>
          </cell>
          <cell r="J1042">
            <v>41304</v>
          </cell>
          <cell r="K1042">
            <v>41331</v>
          </cell>
          <cell r="L1042">
            <v>41297</v>
          </cell>
          <cell r="M1042">
            <v>41331</v>
          </cell>
        </row>
        <row r="1043">
          <cell r="A1043">
            <v>41334</v>
          </cell>
          <cell r="B1043">
            <v>41332</v>
          </cell>
          <cell r="C1043">
            <v>41352</v>
          </cell>
          <cell r="D1043">
            <v>41325</v>
          </cell>
          <cell r="E1043">
            <v>41352</v>
          </cell>
          <cell r="F1043">
            <v>41353</v>
          </cell>
          <cell r="G1043">
            <v>41366</v>
          </cell>
          <cell r="H1043">
            <v>41346</v>
          </cell>
          <cell r="I1043">
            <v>41366</v>
          </cell>
          <cell r="J1043">
            <v>41332</v>
          </cell>
          <cell r="K1043">
            <v>41366</v>
          </cell>
          <cell r="L1043">
            <v>41325</v>
          </cell>
          <cell r="M1043">
            <v>41366</v>
          </cell>
        </row>
        <row r="1044">
          <cell r="A1044">
            <v>41365</v>
          </cell>
          <cell r="B1044">
            <v>41367</v>
          </cell>
          <cell r="C1044">
            <v>41380</v>
          </cell>
          <cell r="D1044">
            <v>41360</v>
          </cell>
          <cell r="E1044">
            <v>41380</v>
          </cell>
          <cell r="F1044">
            <v>41381</v>
          </cell>
          <cell r="G1044">
            <v>41394</v>
          </cell>
          <cell r="H1044">
            <v>41374</v>
          </cell>
          <cell r="I1044">
            <v>41394</v>
          </cell>
          <cell r="J1044">
            <v>41367</v>
          </cell>
          <cell r="K1044">
            <v>41394</v>
          </cell>
          <cell r="L1044">
            <v>41360</v>
          </cell>
          <cell r="M1044">
            <v>41394</v>
          </cell>
        </row>
        <row r="1045">
          <cell r="A1045">
            <v>41395</v>
          </cell>
          <cell r="B1045">
            <v>41395</v>
          </cell>
          <cell r="C1045">
            <v>41415</v>
          </cell>
          <cell r="D1045">
            <v>41388</v>
          </cell>
          <cell r="E1045">
            <v>41415</v>
          </cell>
          <cell r="F1045">
            <v>41416</v>
          </cell>
          <cell r="G1045">
            <v>41429</v>
          </cell>
          <cell r="H1045">
            <v>41409</v>
          </cell>
          <cell r="I1045">
            <v>41429</v>
          </cell>
          <cell r="J1045">
            <v>41395</v>
          </cell>
          <cell r="K1045">
            <v>41429</v>
          </cell>
          <cell r="L1045">
            <v>41388</v>
          </cell>
          <cell r="M1045">
            <v>41429</v>
          </cell>
        </row>
        <row r="1046">
          <cell r="A1046">
            <v>41426</v>
          </cell>
          <cell r="B1046">
            <v>41430</v>
          </cell>
          <cell r="C1046">
            <v>41443</v>
          </cell>
          <cell r="D1046">
            <v>41423</v>
          </cell>
          <cell r="E1046">
            <v>41443</v>
          </cell>
          <cell r="F1046">
            <v>41444</v>
          </cell>
          <cell r="G1046">
            <v>41457</v>
          </cell>
          <cell r="H1046">
            <v>41437</v>
          </cell>
          <cell r="I1046">
            <v>41457</v>
          </cell>
          <cell r="J1046">
            <v>41430</v>
          </cell>
          <cell r="K1046">
            <v>41457</v>
          </cell>
          <cell r="L1046">
            <v>41423</v>
          </cell>
          <cell r="M1046">
            <v>41457</v>
          </cell>
        </row>
        <row r="1047">
          <cell r="A1047">
            <v>41456</v>
          </cell>
          <cell r="B1047">
            <v>41458</v>
          </cell>
          <cell r="C1047">
            <v>41471</v>
          </cell>
          <cell r="D1047">
            <v>41451</v>
          </cell>
          <cell r="E1047">
            <v>41471</v>
          </cell>
          <cell r="F1047">
            <v>41472</v>
          </cell>
          <cell r="G1047">
            <v>41485</v>
          </cell>
          <cell r="H1047">
            <v>41465</v>
          </cell>
          <cell r="I1047">
            <v>41485</v>
          </cell>
          <cell r="J1047">
            <v>41458</v>
          </cell>
          <cell r="K1047">
            <v>41485</v>
          </cell>
          <cell r="L1047">
            <v>41451</v>
          </cell>
          <cell r="M1047">
            <v>41485</v>
          </cell>
        </row>
        <row r="1048">
          <cell r="A1048">
            <v>41487</v>
          </cell>
          <cell r="B1048">
            <v>41486</v>
          </cell>
          <cell r="C1048">
            <v>41506</v>
          </cell>
          <cell r="D1048">
            <v>41479</v>
          </cell>
          <cell r="E1048">
            <v>41506</v>
          </cell>
          <cell r="F1048">
            <v>41507</v>
          </cell>
          <cell r="G1048">
            <v>41520</v>
          </cell>
          <cell r="H1048">
            <v>41500</v>
          </cell>
          <cell r="I1048">
            <v>41520</v>
          </cell>
          <cell r="J1048">
            <v>41486</v>
          </cell>
          <cell r="K1048">
            <v>41520</v>
          </cell>
          <cell r="L1048">
            <v>41479</v>
          </cell>
          <cell r="M1048">
            <v>41520</v>
          </cell>
        </row>
        <row r="1049">
          <cell r="A1049">
            <v>41518</v>
          </cell>
          <cell r="B1049">
            <v>41521</v>
          </cell>
          <cell r="C1049">
            <v>41534</v>
          </cell>
          <cell r="D1049">
            <v>41514</v>
          </cell>
          <cell r="E1049">
            <v>41534</v>
          </cell>
          <cell r="F1049">
            <v>41535</v>
          </cell>
          <cell r="G1049">
            <v>41548</v>
          </cell>
          <cell r="H1049">
            <v>41528</v>
          </cell>
          <cell r="I1049">
            <v>41548</v>
          </cell>
          <cell r="J1049">
            <v>41521</v>
          </cell>
          <cell r="K1049">
            <v>41548</v>
          </cell>
          <cell r="L1049">
            <v>41514</v>
          </cell>
          <cell r="M1049">
            <v>41548</v>
          </cell>
        </row>
        <row r="1050">
          <cell r="A1050">
            <v>41548</v>
          </cell>
          <cell r="B1050">
            <v>41549</v>
          </cell>
          <cell r="C1050">
            <v>41562</v>
          </cell>
          <cell r="D1050">
            <v>41542</v>
          </cell>
          <cell r="E1050">
            <v>41562</v>
          </cell>
          <cell r="F1050">
            <v>41563</v>
          </cell>
          <cell r="G1050">
            <v>41576</v>
          </cell>
          <cell r="H1050">
            <v>41556</v>
          </cell>
          <cell r="I1050">
            <v>41576</v>
          </cell>
          <cell r="J1050">
            <v>41549</v>
          </cell>
          <cell r="K1050">
            <v>41576</v>
          </cell>
          <cell r="L1050">
            <v>41542</v>
          </cell>
          <cell r="M1050">
            <v>41576</v>
          </cell>
        </row>
        <row r="1051">
          <cell r="A1051">
            <v>41579</v>
          </cell>
          <cell r="B1051">
            <v>41577</v>
          </cell>
          <cell r="C1051">
            <v>41597</v>
          </cell>
          <cell r="D1051">
            <v>41570</v>
          </cell>
          <cell r="E1051">
            <v>41597</v>
          </cell>
          <cell r="F1051">
            <v>41598</v>
          </cell>
          <cell r="G1051">
            <v>41611</v>
          </cell>
          <cell r="H1051">
            <v>41591</v>
          </cell>
          <cell r="I1051">
            <v>41611</v>
          </cell>
          <cell r="J1051">
            <v>41577</v>
          </cell>
          <cell r="K1051">
            <v>41611</v>
          </cell>
          <cell r="L1051">
            <v>41570</v>
          </cell>
          <cell r="M1051">
            <v>41611</v>
          </cell>
        </row>
        <row r="1052">
          <cell r="A1052">
            <v>41609</v>
          </cell>
          <cell r="B1052">
            <v>41612</v>
          </cell>
          <cell r="C1052">
            <v>41625</v>
          </cell>
          <cell r="D1052">
            <v>41605</v>
          </cell>
          <cell r="E1052">
            <v>41625</v>
          </cell>
          <cell r="F1052">
            <v>41626</v>
          </cell>
          <cell r="G1052">
            <v>41639</v>
          </cell>
          <cell r="H1052">
            <v>41619</v>
          </cell>
          <cell r="I1052">
            <v>41639</v>
          </cell>
          <cell r="J1052">
            <v>41612</v>
          </cell>
          <cell r="K1052">
            <v>41639</v>
          </cell>
          <cell r="L1052">
            <v>41605</v>
          </cell>
          <cell r="M1052">
            <v>41639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ucky's Promotional Contract"/>
      <sheetName val="Lucky's Market Contact Page"/>
      <sheetName val="Revisions"/>
      <sheetName val="UPC Form"/>
      <sheetName val="Shipper Information"/>
      <sheetName val="Display Contest Options"/>
      <sheetName val="Spreadsheet Informat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Promo Type</v>
          </cell>
        </row>
        <row r="4">
          <cell r="A4" t="str">
            <v>TPR (Monthly In-Store)</v>
          </cell>
        </row>
        <row r="5">
          <cell r="A5" t="str">
            <v>Weekly Ad</v>
          </cell>
        </row>
        <row r="6">
          <cell r="A6" t="str">
            <v>TPR w/ AD offer, TPR can run if AD not Chosen</v>
          </cell>
        </row>
        <row r="7">
          <cell r="A7" t="str">
            <v>EDLP</v>
          </cell>
        </row>
        <row r="8">
          <cell r="A8" t="str">
            <v>Grand Opening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Roadmap Read Me"/>
      <sheetName val="Frank"/>
      <sheetName val="In House"/>
      <sheetName val="Coastal"/>
      <sheetName val="Dashboard"/>
      <sheetName val="Grand Total Pivot"/>
      <sheetName val="Input_Incremental Volume"/>
      <sheetName val="Pivot Running Incr. Volume"/>
      <sheetName val="Danielle Data"/>
      <sheetName val="Danielle Tables"/>
      <sheetName val="Danielle Monthly Sales"/>
      <sheetName val="Total_Pivot by Region"/>
      <sheetName val="Grand Total 2019_Pivot"/>
      <sheetName val="Assumptions_Amy"/>
      <sheetName val="Assumptions_Keely"/>
      <sheetName val="Assumptions_Anne"/>
      <sheetName val="Reference_Intrnl Numbers 2019"/>
      <sheetName val="ecommerce"/>
      <sheetName val="Lookups2"/>
      <sheetName val="Lookups"/>
      <sheetName val="Sheet 1"/>
      <sheetName val="Data Lookup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A3">
            <v>81542101310</v>
          </cell>
          <cell r="B3" t="str">
            <v>Jovial</v>
          </cell>
          <cell r="C3" t="str">
            <v xml:space="preserve"> 23 JOVIAL CANNELLINI BN</v>
          </cell>
          <cell r="D3" t="str">
            <v>Beans</v>
          </cell>
        </row>
        <row r="4">
          <cell r="A4">
            <v>81542101312</v>
          </cell>
          <cell r="B4" t="str">
            <v>Jovial</v>
          </cell>
          <cell r="C4" t="str">
            <v xml:space="preserve"> 21 JOVIAL CHICKPEAS 13z      </v>
          </cell>
          <cell r="D4" t="str">
            <v>Beans</v>
          </cell>
        </row>
        <row r="5">
          <cell r="A5">
            <v>81542101313</v>
          </cell>
          <cell r="B5" t="str">
            <v>Jovial</v>
          </cell>
          <cell r="C5" t="str">
            <v xml:space="preserve">BORLOTTI BEANS,OG1         </v>
          </cell>
          <cell r="D5" t="str">
            <v>Beans</v>
          </cell>
        </row>
        <row r="6">
          <cell r="A6">
            <v>81542101314</v>
          </cell>
          <cell r="B6" t="str">
            <v>Jovial</v>
          </cell>
          <cell r="C6" t="str">
            <v xml:space="preserve"> 24 Jovial Kidney Beans</v>
          </cell>
          <cell r="D6" t="str">
            <v>Beans</v>
          </cell>
        </row>
        <row r="7">
          <cell r="A7">
            <v>81542101201</v>
          </cell>
          <cell r="B7" t="str">
            <v>Jovial</v>
          </cell>
          <cell r="C7" t="str">
            <v xml:space="preserve">COOKIE,OG2,CHO CRM,GF    </v>
          </cell>
          <cell r="D7" t="str">
            <v>Cookies/ GF</v>
          </cell>
        </row>
        <row r="8">
          <cell r="A8">
            <v>81542101203</v>
          </cell>
          <cell r="B8" t="str">
            <v>Jovial</v>
          </cell>
          <cell r="C8" t="str">
            <v xml:space="preserve"> COOKIE,OG2,FIG FRUIT,GF  </v>
          </cell>
          <cell r="D8" t="str">
            <v>Cookies/ GF</v>
          </cell>
        </row>
        <row r="9">
          <cell r="A9">
            <v>81542101204</v>
          </cell>
          <cell r="B9" t="str">
            <v>Jovial</v>
          </cell>
          <cell r="C9" t="str">
            <v xml:space="preserve"> COOKIE,OG2,CHRY FILLED,GF</v>
          </cell>
          <cell r="D9" t="str">
            <v>Cookies/ GF</v>
          </cell>
        </row>
        <row r="10">
          <cell r="A10">
            <v>815421012040</v>
          </cell>
          <cell r="B10" t="str">
            <v>Jovial</v>
          </cell>
          <cell r="C10" t="str">
            <v xml:space="preserve"> COOKIE CHERRY SOUR GF</v>
          </cell>
          <cell r="D10" t="str">
            <v>Cookies/Crackers</v>
          </cell>
        </row>
        <row r="11">
          <cell r="A11">
            <v>815421012125</v>
          </cell>
          <cell r="B11" t="str">
            <v>Jovial</v>
          </cell>
          <cell r="C11" t="str">
            <v xml:space="preserve"> COOKIE EINKORN GINGER ORG</v>
          </cell>
          <cell r="D11" t="str">
            <v>Cookies/Crackers</v>
          </cell>
        </row>
        <row r="12">
          <cell r="A12">
            <v>81542101211</v>
          </cell>
          <cell r="B12" t="str">
            <v>Jovial</v>
          </cell>
          <cell r="C12" t="str">
            <v xml:space="preserve"> COOKIE,OG2,EINKRN,CHKRBRD</v>
          </cell>
          <cell r="D12" t="str">
            <v>Cookies/Einkorn</v>
          </cell>
        </row>
        <row r="13">
          <cell r="A13">
            <v>81542101212</v>
          </cell>
          <cell r="B13" t="str">
            <v>Jovial</v>
          </cell>
          <cell r="C13" t="str">
            <v>COOKIE,OG2,EINKRN,GNR SPC</v>
          </cell>
          <cell r="D13" t="str">
            <v>Cookies/Einkorn</v>
          </cell>
        </row>
        <row r="14">
          <cell r="A14">
            <v>81542101213</v>
          </cell>
          <cell r="B14" t="str">
            <v>Jovial</v>
          </cell>
          <cell r="C14" t="str">
            <v xml:space="preserve"> COOKIE EINKORN CRISPY COC</v>
          </cell>
          <cell r="D14" t="str">
            <v>Cookies/Einkorn</v>
          </cell>
        </row>
        <row r="15">
          <cell r="A15">
            <v>81542101250</v>
          </cell>
          <cell r="B15" t="str">
            <v>Jovial</v>
          </cell>
          <cell r="C15" t="str">
            <v xml:space="preserve"> 19 JOVIAL ENK SSLT CRKR</v>
          </cell>
          <cell r="D15" t="str">
            <v>Cookies/Einkorn</v>
          </cell>
        </row>
        <row r="16">
          <cell r="A16">
            <v>81542101251</v>
          </cell>
          <cell r="B16" t="str">
            <v>Jovial</v>
          </cell>
          <cell r="C16" t="str">
            <v xml:space="preserve"> 22 JOVIAL ENK ROSEMARY CKR</v>
          </cell>
          <cell r="D16" t="str">
            <v>Cookies/Einkorn</v>
          </cell>
        </row>
        <row r="17">
          <cell r="A17">
            <v>81542101252</v>
          </cell>
          <cell r="B17" t="str">
            <v>Jovial</v>
          </cell>
          <cell r="C17" t="str">
            <v xml:space="preserve"> CRCKR,OG2,EINKRN,TOM&amp;BSL </v>
          </cell>
          <cell r="D17" t="str">
            <v>Cookies/Einkorn</v>
          </cell>
        </row>
        <row r="18">
          <cell r="A18">
            <v>81542101103</v>
          </cell>
          <cell r="B18" t="str">
            <v>Jovial</v>
          </cell>
          <cell r="C18" t="str">
            <v xml:space="preserve"> PASTA EINKORN PENNE RIG ORG</v>
          </cell>
          <cell r="D18" t="str">
            <v>Einkorn Pasta</v>
          </cell>
        </row>
        <row r="19">
          <cell r="A19">
            <v>81542101104</v>
          </cell>
          <cell r="B19" t="str">
            <v>Jovial</v>
          </cell>
          <cell r="C19" t="str">
            <v xml:space="preserve"> PASTA EINKORN FUSILLI ORG</v>
          </cell>
          <cell r="D19" t="str">
            <v>Einkorn Pasta</v>
          </cell>
        </row>
        <row r="20">
          <cell r="A20">
            <v>1166</v>
          </cell>
          <cell r="B20" t="str">
            <v>Amazon</v>
          </cell>
          <cell r="C20" t="str">
            <v>Einkorn Penne Rigate 4 X 340g</v>
          </cell>
          <cell r="D20" t="str">
            <v>Einkorn Pasta / Amzn</v>
          </cell>
        </row>
        <row r="21">
          <cell r="A21">
            <v>1167</v>
          </cell>
          <cell r="B21" t="str">
            <v>Amazon</v>
          </cell>
          <cell r="C21" t="str">
            <v>Einkorn Fusilli 4 X 340g</v>
          </cell>
          <cell r="D21" t="str">
            <v>Einkorn Pasta / Amzn</v>
          </cell>
        </row>
        <row r="22">
          <cell r="A22">
            <v>1170</v>
          </cell>
          <cell r="B22" t="str">
            <v>Amazon</v>
          </cell>
          <cell r="C22" t="str">
            <v>Whole Grain Einkorn Spaghetti 4 X 340g</v>
          </cell>
          <cell r="D22" t="str">
            <v>Einkorn Pasta / Amzn</v>
          </cell>
        </row>
        <row r="23">
          <cell r="A23">
            <v>1171</v>
          </cell>
          <cell r="B23" t="str">
            <v>Amazon</v>
          </cell>
          <cell r="C23" t="str">
            <v>Whole Grain Einkorn Penne Rigate 4 X 340g</v>
          </cell>
          <cell r="D23" t="str">
            <v>Einkorn Pasta / Amzn</v>
          </cell>
        </row>
        <row r="24">
          <cell r="A24">
            <v>81542101110</v>
          </cell>
          <cell r="B24" t="str">
            <v>Jovial</v>
          </cell>
          <cell r="C24" t="str">
            <v xml:space="preserve"> PASTA EINKORN WW SPGHTI ORG</v>
          </cell>
          <cell r="D24" t="str">
            <v>Einkorn Pasta / WW</v>
          </cell>
        </row>
        <row r="25">
          <cell r="A25">
            <v>81542101111</v>
          </cell>
          <cell r="B25" t="str">
            <v>Jovial</v>
          </cell>
          <cell r="C25" t="str">
            <v xml:space="preserve"> PASTA,OG1,WG EINKRN LINGU</v>
          </cell>
          <cell r="D25" t="str">
            <v>Einkorn Pasta / WW</v>
          </cell>
        </row>
        <row r="26">
          <cell r="A26">
            <v>81542101112</v>
          </cell>
          <cell r="B26" t="str">
            <v>Jovial</v>
          </cell>
          <cell r="C26" t="str">
            <v xml:space="preserve"> PASTA EINKORN WW PENNE ORG</v>
          </cell>
          <cell r="D26" t="str">
            <v>Einkorn Pasta / WW</v>
          </cell>
        </row>
        <row r="27">
          <cell r="A27">
            <v>81542101113</v>
          </cell>
          <cell r="B27" t="str">
            <v>Jovial</v>
          </cell>
          <cell r="C27" t="str">
            <v xml:space="preserve"> PASTA EINKORN WW FUSILE ORG</v>
          </cell>
          <cell r="D27" t="str">
            <v>Einkorn Pasta / WW</v>
          </cell>
        </row>
        <row r="28">
          <cell r="A28">
            <v>81542101114</v>
          </cell>
          <cell r="B28" t="str">
            <v>Jovial</v>
          </cell>
          <cell r="C28" t="str">
            <v xml:space="preserve"> PASTA RIGAT EINKORN</v>
          </cell>
          <cell r="D28" t="str">
            <v>Einkorn Pasta / WW</v>
          </cell>
        </row>
        <row r="29">
          <cell r="A29">
            <v>1172</v>
          </cell>
          <cell r="B29" t="str">
            <v>Amazon</v>
          </cell>
          <cell r="C29" t="str">
            <v>Whole Grain Einkorn Fusilli 4 X 340g</v>
          </cell>
          <cell r="D29" t="str">
            <v>Flour / Amzn</v>
          </cell>
        </row>
        <row r="30">
          <cell r="A30">
            <v>1480</v>
          </cell>
          <cell r="B30" t="str">
            <v>Amazon</v>
          </cell>
          <cell r="C30" t="str">
            <v>AP Einkorn Flour 3 X 2lb.</v>
          </cell>
          <cell r="D30" t="str">
            <v>Flour / Amzn</v>
          </cell>
        </row>
        <row r="31">
          <cell r="A31">
            <v>1485</v>
          </cell>
          <cell r="B31" t="str">
            <v>Amazon</v>
          </cell>
          <cell r="C31" t="str">
            <v>Whole Wheat Einkorn Flour 3 X 2lb.</v>
          </cell>
          <cell r="D31" t="str">
            <v>Flour / Amzn</v>
          </cell>
        </row>
        <row r="32">
          <cell r="A32">
            <v>1488</v>
          </cell>
          <cell r="B32" t="str">
            <v>Amazon</v>
          </cell>
          <cell r="C32" t="str">
            <v>Sprouted WG Einkorn Flour 3 X 24oz.</v>
          </cell>
          <cell r="D32" t="str">
            <v>Flour / Amzn</v>
          </cell>
        </row>
        <row r="33">
          <cell r="A33">
            <v>81542101470</v>
          </cell>
          <cell r="B33" t="str">
            <v>Jovial</v>
          </cell>
          <cell r="C33" t="str">
            <v xml:space="preserve"> BREAD FLOUR,GLUTEN FREE  </v>
          </cell>
          <cell r="D33" t="str">
            <v>Flour / GF</v>
          </cell>
        </row>
        <row r="34">
          <cell r="A34">
            <v>81542101471</v>
          </cell>
          <cell r="B34" t="str">
            <v>Jovial</v>
          </cell>
          <cell r="C34" t="str">
            <v xml:space="preserve"> JOVIAL PASTRY FLOUR GF</v>
          </cell>
          <cell r="D34" t="str">
            <v>Flour / GF</v>
          </cell>
        </row>
        <row r="35">
          <cell r="A35">
            <v>81542101475</v>
          </cell>
          <cell r="B35" t="str">
            <v>Jovial</v>
          </cell>
          <cell r="C35" t="str">
            <v xml:space="preserve"> JOVIAL BREAD FLOUR WG GF</v>
          </cell>
          <cell r="D35" t="str">
            <v>Flour / GF</v>
          </cell>
        </row>
        <row r="36">
          <cell r="A36">
            <v>81542101476</v>
          </cell>
          <cell r="B36" t="str">
            <v>Jovial</v>
          </cell>
          <cell r="C36" t="str">
            <v xml:space="preserve"> JOVIAL PSTRY FLOUR WG GF</v>
          </cell>
          <cell r="D36" t="str">
            <v>Flour / GF</v>
          </cell>
        </row>
        <row r="37">
          <cell r="A37">
            <v>81542101100</v>
          </cell>
          <cell r="B37" t="str">
            <v>Jovial</v>
          </cell>
          <cell r="C37" t="str">
            <v xml:space="preserve"> 08 JOVIAL EINKORN FLOUR 32z</v>
          </cell>
          <cell r="D37" t="str">
            <v>Grain/Einkorn</v>
          </cell>
        </row>
        <row r="38">
          <cell r="A38">
            <v>81542101401</v>
          </cell>
          <cell r="B38" t="str">
            <v>Jovial</v>
          </cell>
          <cell r="C38" t="str">
            <v>WHEAT BERRIES,OG1,EINKORN</v>
          </cell>
          <cell r="D38" t="str">
            <v>Grain/Einkorn</v>
          </cell>
        </row>
        <row r="39">
          <cell r="A39">
            <v>81542101405</v>
          </cell>
          <cell r="B39" t="str">
            <v>Jovial</v>
          </cell>
          <cell r="C39" t="str">
            <v xml:space="preserve">  JOVIAL EINKORN FLOUR 10 LB</v>
          </cell>
          <cell r="D39" t="str">
            <v>Grain/Einkorn</v>
          </cell>
        </row>
        <row r="40">
          <cell r="A40">
            <v>81542101420</v>
          </cell>
          <cell r="B40" t="str">
            <v>Jovial</v>
          </cell>
          <cell r="C40" t="str">
            <v xml:space="preserve"> 20 JOVIAL WW ENK FLOUR 32z</v>
          </cell>
          <cell r="D40" t="str">
            <v>Grain/Einkorn</v>
          </cell>
        </row>
        <row r="41">
          <cell r="A41">
            <v>79921037501</v>
          </cell>
          <cell r="B41" t="str">
            <v>Bionaturae</v>
          </cell>
          <cell r="C41" t="str">
            <v xml:space="preserve"> NECTAR APRICOT ORG</v>
          </cell>
          <cell r="D41" t="str">
            <v>Nectars</v>
          </cell>
        </row>
        <row r="42">
          <cell r="A42">
            <v>79921037502</v>
          </cell>
          <cell r="B42" t="str">
            <v>Bionaturae</v>
          </cell>
          <cell r="C42" t="str">
            <v xml:space="preserve"> NECTAR PEACH ORG</v>
          </cell>
          <cell r="D42" t="str">
            <v>Nectars</v>
          </cell>
        </row>
        <row r="43">
          <cell r="A43">
            <v>79921037503</v>
          </cell>
          <cell r="B43" t="str">
            <v>Bionaturae</v>
          </cell>
          <cell r="C43" t="str">
            <v xml:space="preserve"> NECTAR PEAR ORG</v>
          </cell>
          <cell r="D43" t="str">
            <v>Nectars</v>
          </cell>
        </row>
        <row r="44">
          <cell r="A44">
            <v>79921037506</v>
          </cell>
          <cell r="B44" t="str">
            <v>Bionaturae</v>
          </cell>
          <cell r="C44" t="str">
            <v xml:space="preserve"> NECTAR BILBERRY ORG</v>
          </cell>
          <cell r="D44" t="str">
            <v>Nectars</v>
          </cell>
        </row>
        <row r="45">
          <cell r="A45">
            <v>79921037509</v>
          </cell>
          <cell r="B45" t="str">
            <v>Bionaturae</v>
          </cell>
          <cell r="C45" t="str">
            <v xml:space="preserve"> NECTAR SOUR CHERRY ORG</v>
          </cell>
          <cell r="D45" t="str">
            <v>Nectars</v>
          </cell>
        </row>
        <row r="46">
          <cell r="A46">
            <v>199</v>
          </cell>
          <cell r="B46" t="str">
            <v>NGVC</v>
          </cell>
          <cell r="C46" t="str">
            <v>NGVC GF Rice &amp; Quinoa Spaghetti 12/12oz.</v>
          </cell>
          <cell r="D46" t="str">
            <v>NGVC Quinoa</v>
          </cell>
        </row>
        <row r="47">
          <cell r="A47">
            <v>200</v>
          </cell>
          <cell r="B47" t="str">
            <v>NGVC</v>
          </cell>
          <cell r="C47" t="str">
            <v>NGVC GF Rice &amp; Quinoa Penne Rigate 12/12oz.</v>
          </cell>
          <cell r="D47" t="str">
            <v>NGVC Quinoa</v>
          </cell>
        </row>
        <row r="48">
          <cell r="A48">
            <v>201</v>
          </cell>
          <cell r="B48" t="str">
            <v>NGVC</v>
          </cell>
          <cell r="C48" t="str">
            <v>NGVC GF Rice &amp; Quinoa Fusilli 12/12oz.</v>
          </cell>
          <cell r="D48" t="str">
            <v>NGVC Quinoa</v>
          </cell>
        </row>
        <row r="49">
          <cell r="A49">
            <v>202</v>
          </cell>
          <cell r="B49" t="str">
            <v>NGVC</v>
          </cell>
          <cell r="C49" t="str">
            <v>NGVC GF Rice &amp; Quinoa Elbows 12/12oz.</v>
          </cell>
          <cell r="D49" t="str">
            <v>NGVC Quinoa</v>
          </cell>
        </row>
        <row r="50">
          <cell r="A50">
            <v>203</v>
          </cell>
          <cell r="B50" t="str">
            <v>NGVC</v>
          </cell>
          <cell r="C50" t="str">
            <v>NGVC GF Rice &amp; Quinoa Fettuccine 12/12oz.</v>
          </cell>
          <cell r="D50" t="str">
            <v>NGVC Quinoa</v>
          </cell>
        </row>
        <row r="51">
          <cell r="A51">
            <v>79921011111</v>
          </cell>
          <cell r="B51" t="str">
            <v>Bionaturae</v>
          </cell>
          <cell r="C51" t="str">
            <v xml:space="preserve"> 14 BIONAT XVIRGIN OLIVE 17z</v>
          </cell>
          <cell r="D51" t="str">
            <v>Oil &amp; Vinegar</v>
          </cell>
        </row>
        <row r="52">
          <cell r="A52">
            <v>79921011250</v>
          </cell>
          <cell r="B52" t="str">
            <v>Bionaturae</v>
          </cell>
          <cell r="C52" t="str">
            <v xml:space="preserve"> VINEGAR BALSAMIC ORG 8.5z</v>
          </cell>
          <cell r="D52" t="str">
            <v>Oil &amp; Vinegar</v>
          </cell>
        </row>
        <row r="53">
          <cell r="A53">
            <v>79921011500</v>
          </cell>
          <cell r="B53" t="str">
            <v>Bionaturae</v>
          </cell>
          <cell r="C53" t="str">
            <v xml:space="preserve"> VINEGAR BALSAMIC ORG 17Z</v>
          </cell>
          <cell r="D53" t="str">
            <v>Oil &amp; Vinegar</v>
          </cell>
        </row>
        <row r="54">
          <cell r="A54">
            <v>79921013000</v>
          </cell>
          <cell r="B54" t="str">
            <v>Bionaturae</v>
          </cell>
          <cell r="C54" t="str">
            <v xml:space="preserve"> BULK EXTRA VIRGIN OLIVE OIL</v>
          </cell>
          <cell r="D54" t="str">
            <v>Oil &amp; Vinegar</v>
          </cell>
        </row>
        <row r="55">
          <cell r="A55">
            <v>79921017501</v>
          </cell>
          <cell r="B55" t="str">
            <v>Bionaturae</v>
          </cell>
          <cell r="C55" t="str">
            <v xml:space="preserve"> 11 BIONAT XVIRGIN OLIVE 25.4z</v>
          </cell>
          <cell r="D55" t="str">
            <v>Oil &amp; Vinegar</v>
          </cell>
        </row>
        <row r="56">
          <cell r="A56">
            <v>815421011401</v>
          </cell>
          <cell r="B56" t="str">
            <v>Jovial</v>
          </cell>
          <cell r="C56" t="str">
            <v>COSTCO PENNE RIGATE 48 oz</v>
          </cell>
          <cell r="D56" t="str">
            <v>Pasta / All Others</v>
          </cell>
        </row>
        <row r="57">
          <cell r="A57">
            <v>79921054540</v>
          </cell>
          <cell r="B57" t="str">
            <v>Bionaturae</v>
          </cell>
          <cell r="C57" t="str">
            <v xml:space="preserve"> BIONATURE  LASAGNE ORG        </v>
          </cell>
          <cell r="D57" t="str">
            <v>Pasta / All Others</v>
          </cell>
        </row>
        <row r="58">
          <cell r="A58">
            <v>79921054546</v>
          </cell>
          <cell r="B58" t="str">
            <v>Bionaturae</v>
          </cell>
          <cell r="C58" t="str">
            <v xml:space="preserve"> PASTA CAPELLINI ORG</v>
          </cell>
          <cell r="D58" t="str">
            <v>Pasta / All Others</v>
          </cell>
        </row>
        <row r="59">
          <cell r="A59">
            <v>79921054547</v>
          </cell>
          <cell r="B59" t="str">
            <v>Bionaturae</v>
          </cell>
          <cell r="C59" t="str">
            <v xml:space="preserve"> BIONATURE PASTA LINGUINE      </v>
          </cell>
          <cell r="D59" t="str">
            <v>Pasta / All Others</v>
          </cell>
        </row>
        <row r="60">
          <cell r="A60">
            <v>79921055551</v>
          </cell>
          <cell r="B60" t="str">
            <v>Bionaturae</v>
          </cell>
          <cell r="C60" t="str">
            <v xml:space="preserve"> PASTA OG SPAGHETTI</v>
          </cell>
          <cell r="D60" t="str">
            <v>Pasta / All Others</v>
          </cell>
        </row>
        <row r="61">
          <cell r="A61">
            <v>79921055552</v>
          </cell>
          <cell r="B61" t="str">
            <v>Bionaturae</v>
          </cell>
          <cell r="C61" t="str">
            <v xml:space="preserve"> OG1 BIONAT RIGATONI   </v>
          </cell>
          <cell r="D61" t="str">
            <v>Pasta / All Others</v>
          </cell>
        </row>
        <row r="62">
          <cell r="A62">
            <v>79921055552</v>
          </cell>
          <cell r="B62" t="str">
            <v>Bionaturae</v>
          </cell>
          <cell r="C62" t="str">
            <v xml:space="preserve"> PASTA OG RIGATONI</v>
          </cell>
          <cell r="D62" t="str">
            <v>Pasta / All Others</v>
          </cell>
        </row>
        <row r="63">
          <cell r="A63">
            <v>79921055553</v>
          </cell>
          <cell r="B63" t="str">
            <v>Bionaturae</v>
          </cell>
          <cell r="C63" t="str">
            <v xml:space="preserve"> PASTA OG PENNE RIG 16 OZ</v>
          </cell>
          <cell r="D63" t="str">
            <v>Pasta / All Others</v>
          </cell>
        </row>
        <row r="64">
          <cell r="A64">
            <v>79921055554</v>
          </cell>
          <cell r="B64" t="str">
            <v>Bionaturae</v>
          </cell>
          <cell r="C64" t="str">
            <v xml:space="preserve"> PASTA OG FUSILLI</v>
          </cell>
          <cell r="D64" t="str">
            <v>Pasta / All Others</v>
          </cell>
        </row>
        <row r="65">
          <cell r="A65">
            <v>79921055555</v>
          </cell>
          <cell r="B65" t="str">
            <v>Bionaturae</v>
          </cell>
          <cell r="C65" t="str">
            <v xml:space="preserve"> CHIOCCIOLE PASTA</v>
          </cell>
          <cell r="D65" t="str">
            <v>Pasta / All Others</v>
          </cell>
        </row>
        <row r="66">
          <cell r="A66">
            <v>79921082501</v>
          </cell>
          <cell r="B66" t="str">
            <v>Bionaturae</v>
          </cell>
          <cell r="C66" t="str">
            <v xml:space="preserve"> 18 BIONAT EGG PASTA TAGLIATELLE</v>
          </cell>
          <cell r="D66" t="str">
            <v>Pasta / All Others</v>
          </cell>
        </row>
        <row r="67">
          <cell r="A67">
            <v>79921082502</v>
          </cell>
          <cell r="B67" t="str">
            <v>Bionaturae</v>
          </cell>
          <cell r="C67" t="str">
            <v xml:space="preserve"> 13 BIONAT EGG PSTA PAPPAREDELLE</v>
          </cell>
          <cell r="D67" t="str">
            <v>Pasta / All Others</v>
          </cell>
        </row>
        <row r="68">
          <cell r="A68">
            <v>46000</v>
          </cell>
          <cell r="B68" t="str">
            <v>Amazon</v>
          </cell>
          <cell r="C68" t="str">
            <v>Spaghetti 4 X 12oz gluten free</v>
          </cell>
          <cell r="D68" t="str">
            <v>Pasta / Amazon</v>
          </cell>
        </row>
        <row r="69">
          <cell r="A69">
            <v>46001</v>
          </cell>
          <cell r="B69" t="str">
            <v>Amazon</v>
          </cell>
          <cell r="C69" t="str">
            <v>Penne Rigate 4 X 12oz gluten free</v>
          </cell>
          <cell r="D69" t="str">
            <v>Pasta / Amazon</v>
          </cell>
        </row>
        <row r="70">
          <cell r="A70">
            <v>46002</v>
          </cell>
          <cell r="B70" t="str">
            <v>Amazon</v>
          </cell>
          <cell r="C70" t="str">
            <v>Fusilli 4 X 12oz gluten free</v>
          </cell>
          <cell r="D70" t="str">
            <v>Pasta / Amazon</v>
          </cell>
        </row>
        <row r="71">
          <cell r="A71">
            <v>56000</v>
          </cell>
          <cell r="B71" t="str">
            <v>Amazon</v>
          </cell>
          <cell r="C71" t="str">
            <v>Spaghetti - 6 X 16oz.</v>
          </cell>
          <cell r="D71" t="str">
            <v>Pasta / Amazon</v>
          </cell>
        </row>
        <row r="72">
          <cell r="A72">
            <v>56001</v>
          </cell>
          <cell r="B72" t="str">
            <v>Amazon</v>
          </cell>
          <cell r="C72" t="str">
            <v>Linguine - 6 X 16oz.</v>
          </cell>
          <cell r="D72" t="str">
            <v>Pasta / Amazon</v>
          </cell>
        </row>
        <row r="73">
          <cell r="A73">
            <v>56002</v>
          </cell>
          <cell r="B73" t="str">
            <v>Amazon</v>
          </cell>
          <cell r="C73" t="str">
            <v>Penne Rigate - 6 X 16oz.</v>
          </cell>
          <cell r="D73" t="str">
            <v>Pasta / Amazon</v>
          </cell>
        </row>
        <row r="74">
          <cell r="A74">
            <v>56003</v>
          </cell>
          <cell r="B74" t="str">
            <v>Amazon</v>
          </cell>
          <cell r="C74" t="str">
            <v>Fusilli - 6 X 16oz.</v>
          </cell>
          <cell r="D74" t="str">
            <v>Pasta / Amazon</v>
          </cell>
        </row>
        <row r="75">
          <cell r="A75">
            <v>86000</v>
          </cell>
          <cell r="B75" t="str">
            <v>Amazon</v>
          </cell>
          <cell r="C75" t="str">
            <v>Tagliatelle All'Uovo - 6 X 8.8oz</v>
          </cell>
          <cell r="D75" t="str">
            <v>Pasta / Amazon</v>
          </cell>
        </row>
        <row r="76">
          <cell r="A76">
            <v>86001</v>
          </cell>
          <cell r="B76" t="str">
            <v>Amazon</v>
          </cell>
          <cell r="C76" t="str">
            <v>Pappardelle All'Uovo - 6 X 8.8oz</v>
          </cell>
          <cell r="D76" t="str">
            <v>Pasta / Amazon</v>
          </cell>
        </row>
        <row r="77">
          <cell r="A77">
            <v>601123</v>
          </cell>
          <cell r="B77" t="str">
            <v>Jovial</v>
          </cell>
          <cell r="C77" t="str">
            <v>Walmart Brown Rice Fusilli 6/12oz.</v>
          </cell>
          <cell r="D77" t="str">
            <v>Pasta / Brown Rice</v>
          </cell>
        </row>
        <row r="78">
          <cell r="A78">
            <v>601120</v>
          </cell>
          <cell r="B78" t="str">
            <v>Jovial</v>
          </cell>
          <cell r="C78" t="str">
            <v>Walmart Brown Rice Spaghetti 6/12oz.</v>
          </cell>
          <cell r="D78" t="str">
            <v>Pasta / Brown Rice</v>
          </cell>
        </row>
        <row r="79">
          <cell r="A79">
            <v>601122</v>
          </cell>
          <cell r="B79" t="str">
            <v>Jovial</v>
          </cell>
          <cell r="C79" t="str">
            <v>Walmart Brown Rice Penne Rigate 6/12oz.</v>
          </cell>
          <cell r="D79" t="str">
            <v>Pasta / Brown Rice</v>
          </cell>
        </row>
        <row r="80">
          <cell r="A80">
            <v>601130</v>
          </cell>
          <cell r="B80" t="str">
            <v>Jovial</v>
          </cell>
          <cell r="C80" t="str">
            <v>Walmart Brown Rice Egg Tagliatelle 6/9oz.</v>
          </cell>
          <cell r="D80" t="str">
            <v>Pasta / Brown Rice</v>
          </cell>
        </row>
        <row r="81">
          <cell r="A81">
            <v>81542101120</v>
          </cell>
          <cell r="B81" t="str">
            <v>Jovial</v>
          </cell>
          <cell r="C81" t="str">
            <v xml:space="preserve">   02 JOVIAL BRN RCE SPAG</v>
          </cell>
          <cell r="D81" t="str">
            <v>Pasta / Brown Rice</v>
          </cell>
        </row>
        <row r="82">
          <cell r="A82">
            <v>81542101121</v>
          </cell>
          <cell r="B82" t="str">
            <v>Jovial</v>
          </cell>
          <cell r="C82" t="str">
            <v xml:space="preserve"> PASTA,OG1,BRN RC,CAPELLIN</v>
          </cell>
          <cell r="D82" t="str">
            <v>Pasta / Brown Rice</v>
          </cell>
        </row>
        <row r="83">
          <cell r="A83">
            <v>81542101122</v>
          </cell>
          <cell r="B83" t="str">
            <v>Jovial</v>
          </cell>
          <cell r="C83" t="str">
            <v xml:space="preserve"> 04 JOVIAL BRCE PENNE RG</v>
          </cell>
          <cell r="D83" t="str">
            <v>Pasta / Brown Rice</v>
          </cell>
        </row>
        <row r="84">
          <cell r="A84">
            <v>81542101123</v>
          </cell>
          <cell r="B84" t="str">
            <v>Jovial</v>
          </cell>
          <cell r="C84" t="str">
            <v xml:space="preserve"> 09 JOVIAL BRCE FUSILLI</v>
          </cell>
          <cell r="D84" t="str">
            <v>Pasta / Brown Rice</v>
          </cell>
        </row>
        <row r="85">
          <cell r="A85">
            <v>81542101124</v>
          </cell>
          <cell r="B85" t="str">
            <v>Jovial</v>
          </cell>
          <cell r="C85" t="str">
            <v xml:space="preserve"> PASTA,OG1,BRN RC,CASERECC</v>
          </cell>
          <cell r="D85" t="str">
            <v>Pasta / Brown Rice</v>
          </cell>
        </row>
        <row r="86">
          <cell r="A86">
            <v>81542101125</v>
          </cell>
          <cell r="B86" t="str">
            <v>Jovial</v>
          </cell>
          <cell r="C86" t="str">
            <v xml:space="preserve"> PASTA,OG1,BRN RC,LASAGNA </v>
          </cell>
          <cell r="D86" t="str">
            <v>Pasta / Brown Rice</v>
          </cell>
        </row>
        <row r="87">
          <cell r="A87">
            <v>81542101126</v>
          </cell>
          <cell r="B87" t="str">
            <v>Jovial</v>
          </cell>
          <cell r="C87" t="str">
            <v xml:space="preserve"> MANICOTTI,OG1,BROWN RICE </v>
          </cell>
          <cell r="D87" t="str">
            <v>Pasta / Brown Rice</v>
          </cell>
        </row>
        <row r="88">
          <cell r="A88">
            <v>81542101127</v>
          </cell>
          <cell r="B88" t="str">
            <v>Jovial</v>
          </cell>
          <cell r="C88" t="str">
            <v xml:space="preserve"> PASTA,OG1,BROWN RICE ELBO</v>
          </cell>
          <cell r="D88" t="str">
            <v>Pasta / Brown Rice</v>
          </cell>
        </row>
        <row r="89">
          <cell r="A89">
            <v>81542101128</v>
          </cell>
          <cell r="B89" t="str">
            <v>Jovial</v>
          </cell>
          <cell r="C89" t="str">
            <v xml:space="preserve"> 12 JOVIAL BRN RCE FARFL</v>
          </cell>
          <cell r="D89" t="str">
            <v>Pasta / Brown Rice</v>
          </cell>
        </row>
        <row r="90">
          <cell r="A90">
            <v>81542101129</v>
          </cell>
          <cell r="B90" t="str">
            <v>Jovial</v>
          </cell>
          <cell r="C90" t="str">
            <v xml:space="preserve"> SHELLS,OG2,BROWN RICE    </v>
          </cell>
          <cell r="D90" t="str">
            <v>Pasta / Brown Rice</v>
          </cell>
        </row>
        <row r="91">
          <cell r="A91">
            <v>81542101130</v>
          </cell>
          <cell r="B91" t="str">
            <v>Jovial</v>
          </cell>
          <cell r="C91" t="str">
            <v xml:space="preserve"> 05 JOVIAL BRCE TAGLIATL</v>
          </cell>
          <cell r="D91" t="str">
            <v>Pasta / Brown Rice</v>
          </cell>
        </row>
        <row r="92">
          <cell r="A92">
            <v>81542101131</v>
          </cell>
          <cell r="B92" t="str">
            <v>Jovial</v>
          </cell>
          <cell r="C92" t="str">
            <v xml:space="preserve"> FETTUCCINE,OG2,BROWN RICE</v>
          </cell>
          <cell r="D92" t="str">
            <v>Pasta / Brown Rice</v>
          </cell>
        </row>
        <row r="93">
          <cell r="A93">
            <v>815421011272</v>
          </cell>
          <cell r="B93" t="str">
            <v>Jovial</v>
          </cell>
          <cell r="C93" t="str">
            <v xml:space="preserve"> PASTA BRN RICE ELBOWS ORG</v>
          </cell>
          <cell r="D93" t="str">
            <v>Pasta / Brown Rice</v>
          </cell>
        </row>
        <row r="94">
          <cell r="A94">
            <v>815421011906</v>
          </cell>
          <cell r="B94" t="str">
            <v>Jovial</v>
          </cell>
          <cell r="C94" t="str">
            <v xml:space="preserve"> Cassava Spaghetti 8 oz </v>
          </cell>
          <cell r="D94" t="str">
            <v>Pasta / Cassava</v>
          </cell>
        </row>
        <row r="95">
          <cell r="A95">
            <v>815421011913</v>
          </cell>
          <cell r="B95" t="str">
            <v>Jovial</v>
          </cell>
          <cell r="C95" t="str">
            <v xml:space="preserve">Cassava Fusilli 8 oz  </v>
          </cell>
          <cell r="D95" t="str">
            <v>Pasta / Cassava</v>
          </cell>
        </row>
        <row r="96">
          <cell r="A96">
            <v>815421011920</v>
          </cell>
          <cell r="B96" t="str">
            <v>Jovial</v>
          </cell>
          <cell r="C96" t="str">
            <v xml:space="preserve"> Cassava Penne 8 oz</v>
          </cell>
          <cell r="D96" t="str">
            <v>Pasta / Cassava</v>
          </cell>
        </row>
        <row r="97">
          <cell r="A97">
            <v>815421011937</v>
          </cell>
          <cell r="B97" t="str">
            <v>Jovial</v>
          </cell>
          <cell r="C97" t="str">
            <v xml:space="preserve"> Cassava Orzo 8 oz </v>
          </cell>
          <cell r="D97" t="str">
            <v>Pasta / Cassava</v>
          </cell>
        </row>
        <row r="98">
          <cell r="A98">
            <v>815421011944</v>
          </cell>
          <cell r="B98" t="str">
            <v>Jovial</v>
          </cell>
          <cell r="C98" t="str">
            <v xml:space="preserve"> Cassava Elbows 8 oz </v>
          </cell>
          <cell r="D98" t="str">
            <v>Pasta / Cassava</v>
          </cell>
        </row>
        <row r="99">
          <cell r="A99">
            <v>79921043401</v>
          </cell>
          <cell r="B99" t="str">
            <v>Bionaturae</v>
          </cell>
          <cell r="C99" t="str">
            <v xml:space="preserve"> 07 BIONAT SPAGHETTI GF</v>
          </cell>
          <cell r="D99" t="str">
            <v>Pasta / GF</v>
          </cell>
        </row>
        <row r="100">
          <cell r="A100">
            <v>79921043402</v>
          </cell>
          <cell r="B100" t="str">
            <v>Bionaturae</v>
          </cell>
          <cell r="C100" t="str">
            <v xml:space="preserve"> 10 BIONAT GF FUSILLI</v>
          </cell>
          <cell r="D100" t="str">
            <v>Pasta / GF</v>
          </cell>
        </row>
        <row r="101">
          <cell r="A101">
            <v>79921043403</v>
          </cell>
          <cell r="B101" t="str">
            <v>Bionaturae</v>
          </cell>
          <cell r="C101" t="str">
            <v xml:space="preserve"> 06 BIONAT GF PENNE RIGA</v>
          </cell>
          <cell r="D101" t="str">
            <v>Pasta / GF</v>
          </cell>
        </row>
        <row r="102">
          <cell r="A102">
            <v>79921043404</v>
          </cell>
          <cell r="B102" t="str">
            <v>Bionaturae</v>
          </cell>
          <cell r="C102" t="str">
            <v xml:space="preserve"> PASTA GF ELBOWS ORG</v>
          </cell>
          <cell r="D102" t="str">
            <v>Pasta / GF</v>
          </cell>
        </row>
        <row r="103">
          <cell r="A103">
            <v>79921043405</v>
          </cell>
          <cell r="B103" t="str">
            <v>Bionaturae</v>
          </cell>
          <cell r="C103" t="str">
            <v xml:space="preserve"> PASTA LINGUINE G/F</v>
          </cell>
          <cell r="D103" t="str">
            <v>Pasta / GF</v>
          </cell>
        </row>
        <row r="104">
          <cell r="A104">
            <v>79921043406</v>
          </cell>
          <cell r="B104" t="str">
            <v>Bionaturae</v>
          </cell>
          <cell r="C104" t="str">
            <v xml:space="preserve"> PASTA GF RIGATONI ORG</v>
          </cell>
          <cell r="D104" t="str">
            <v>Pasta / GF</v>
          </cell>
        </row>
        <row r="105">
          <cell r="A105">
            <v>79921063401</v>
          </cell>
          <cell r="B105" t="str">
            <v>Bionaturae</v>
          </cell>
          <cell r="C105" t="str">
            <v xml:space="preserve"> PASTA WW LASAGNA ORG</v>
          </cell>
          <cell r="D105" t="str">
            <v>Pasta / WW</v>
          </cell>
        </row>
        <row r="106">
          <cell r="A106">
            <v>79921064546</v>
          </cell>
          <cell r="B106" t="str">
            <v>Bionaturae</v>
          </cell>
          <cell r="C106" t="str">
            <v xml:space="preserve"> PASTA WW SPAGHETTINI ORG</v>
          </cell>
          <cell r="D106" t="str">
            <v>Pasta / WW</v>
          </cell>
        </row>
        <row r="107">
          <cell r="A107">
            <v>79921064547</v>
          </cell>
          <cell r="B107" t="str">
            <v>Bionaturae</v>
          </cell>
          <cell r="C107" t="str">
            <v xml:space="preserve"> PASTA WW FETTUCINI ORG</v>
          </cell>
          <cell r="D107" t="str">
            <v>Pasta / WW</v>
          </cell>
        </row>
        <row r="108">
          <cell r="A108">
            <v>79921064548</v>
          </cell>
          <cell r="B108" t="str">
            <v>Bionaturae</v>
          </cell>
          <cell r="C108" t="str">
            <v xml:space="preserve"> PASTA WW ELBOWS ORG</v>
          </cell>
          <cell r="D108" t="str">
            <v>Pasta / WW</v>
          </cell>
        </row>
        <row r="109">
          <cell r="A109">
            <v>79921064549</v>
          </cell>
          <cell r="B109" t="str">
            <v>Bionaturae</v>
          </cell>
          <cell r="C109" t="str">
            <v xml:space="preserve"> PASTA,OG1,WW,GOBBETTI    </v>
          </cell>
          <cell r="D109" t="str">
            <v>Pasta / WW</v>
          </cell>
        </row>
        <row r="110">
          <cell r="A110">
            <v>79921066661</v>
          </cell>
          <cell r="B110" t="str">
            <v>Bionaturae</v>
          </cell>
          <cell r="C110" t="str">
            <v xml:space="preserve"> BIONATURE SPAGHETTI WHOLE WHT </v>
          </cell>
          <cell r="D110" t="str">
            <v>Pasta / WW</v>
          </cell>
        </row>
        <row r="111">
          <cell r="A111">
            <v>79921066661</v>
          </cell>
          <cell r="B111" t="str">
            <v>Bionaturae</v>
          </cell>
          <cell r="C111" t="str">
            <v xml:space="preserve"> PASTA WW SPAGHETTI ORG</v>
          </cell>
          <cell r="D111" t="str">
            <v>Pasta / WW</v>
          </cell>
        </row>
        <row r="112">
          <cell r="A112">
            <v>79921066662</v>
          </cell>
          <cell r="B112" t="str">
            <v>Bionaturae</v>
          </cell>
          <cell r="C112" t="str">
            <v xml:space="preserve"> PASTA WW RIGATONI ORG</v>
          </cell>
          <cell r="D112" t="str">
            <v>Pasta / WW</v>
          </cell>
        </row>
        <row r="113">
          <cell r="A113">
            <v>79921066663</v>
          </cell>
          <cell r="B113" t="str">
            <v>Bionaturae</v>
          </cell>
          <cell r="C113" t="str">
            <v xml:space="preserve"> PASTA WW CHICCIOLE ORG</v>
          </cell>
          <cell r="D113" t="str">
            <v>Pasta / WW</v>
          </cell>
        </row>
        <row r="114">
          <cell r="A114">
            <v>79921066664</v>
          </cell>
          <cell r="B114" t="str">
            <v>Bionaturae</v>
          </cell>
          <cell r="C114" t="str">
            <v xml:space="preserve"> PASTA WW FUSILLI ORG</v>
          </cell>
          <cell r="D114" t="str">
            <v>Pasta / WW</v>
          </cell>
        </row>
        <row r="115">
          <cell r="A115">
            <v>79921066665</v>
          </cell>
          <cell r="B115" t="str">
            <v>Bionaturae</v>
          </cell>
          <cell r="C115" t="str">
            <v xml:space="preserve"> BIONATURE PENNE RIGATE WHL WHT</v>
          </cell>
          <cell r="D115" t="str">
            <v>Pasta / WW</v>
          </cell>
        </row>
        <row r="116">
          <cell r="A116">
            <v>79921066665</v>
          </cell>
          <cell r="B116" t="str">
            <v>Bionaturae</v>
          </cell>
          <cell r="C116" t="str">
            <v xml:space="preserve"> PASTA OG PENNE RIG</v>
          </cell>
          <cell r="D116" t="str">
            <v>Pasta / WW</v>
          </cell>
        </row>
        <row r="117">
          <cell r="A117">
            <v>1150</v>
          </cell>
          <cell r="B117" t="str">
            <v>Jovial</v>
          </cell>
          <cell r="C117" t="str">
            <v>Brown Rice Spaghetti 4 X 340g</v>
          </cell>
          <cell r="D117" t="str">
            <v>Pasta /BR/ Amzn</v>
          </cell>
        </row>
        <row r="118">
          <cell r="A118">
            <v>1151</v>
          </cell>
          <cell r="B118" t="str">
            <v>Jovial</v>
          </cell>
          <cell r="C118" t="str">
            <v>Brown Rice Capellini 4 X 340g</v>
          </cell>
          <cell r="D118" t="str">
            <v>Pasta /BR/ Amzn</v>
          </cell>
        </row>
        <row r="119">
          <cell r="A119">
            <v>1152</v>
          </cell>
          <cell r="B119" t="str">
            <v>Jovial</v>
          </cell>
          <cell r="C119" t="str">
            <v>Brown Rice Penne Rigate 4 X 340g</v>
          </cell>
          <cell r="D119" t="str">
            <v>Pasta /BR/ Amzn</v>
          </cell>
        </row>
        <row r="120">
          <cell r="A120">
            <v>1153</v>
          </cell>
          <cell r="B120" t="str">
            <v>Jovial</v>
          </cell>
          <cell r="C120" t="str">
            <v>Brown Rice Fusilli 4 X 340g</v>
          </cell>
          <cell r="D120" t="str">
            <v>Pasta /BR/ Amzn</v>
          </cell>
        </row>
        <row r="121">
          <cell r="A121">
            <v>1154</v>
          </cell>
          <cell r="B121" t="str">
            <v>Jovial</v>
          </cell>
          <cell r="C121" t="str">
            <v>Brown Rice Elbows 4 X 340g</v>
          </cell>
          <cell r="D121" t="str">
            <v>Pasta /BR/ Amzn</v>
          </cell>
        </row>
        <row r="122">
          <cell r="A122">
            <v>1155</v>
          </cell>
          <cell r="B122" t="str">
            <v>Jovial</v>
          </cell>
          <cell r="C122" t="str">
            <v>Brown Rice Farfalle 4 X 340g</v>
          </cell>
          <cell r="D122" t="str">
            <v>Pasta /BR/ Amzn</v>
          </cell>
        </row>
        <row r="123">
          <cell r="A123">
            <v>1156</v>
          </cell>
          <cell r="B123" t="str">
            <v>Jovial</v>
          </cell>
          <cell r="C123" t="str">
            <v>Brown Rice Egg Tagliatelle 4 X 255g</v>
          </cell>
          <cell r="D123" t="str">
            <v>Pasta /BR/ Amzn</v>
          </cell>
        </row>
        <row r="124">
          <cell r="A124">
            <v>79921077102</v>
          </cell>
          <cell r="B124" t="str">
            <v>Bionaturae</v>
          </cell>
          <cell r="C124" t="str">
            <v xml:space="preserve"> PASTA OG PENNE RIG 11 LB</v>
          </cell>
          <cell r="D124" t="str">
            <v>Pasta /Bulk</v>
          </cell>
        </row>
        <row r="125">
          <cell r="A125">
            <v>79921077106</v>
          </cell>
          <cell r="B125" t="str">
            <v>Bionaturae</v>
          </cell>
          <cell r="C125" t="str">
            <v xml:space="preserve"> PASTA WW  SPAGHETTI 11 lb</v>
          </cell>
          <cell r="D125" t="str">
            <v>Pasta /Bulk</v>
          </cell>
        </row>
        <row r="126">
          <cell r="A126">
            <v>79921077108</v>
          </cell>
          <cell r="B126" t="str">
            <v>Bionaturae</v>
          </cell>
          <cell r="C126" t="str">
            <v xml:space="preserve"> PASTA,OG1,PENNE RIG,WW   </v>
          </cell>
          <cell r="D126" t="str">
            <v>Pasta /Bulk</v>
          </cell>
        </row>
        <row r="127">
          <cell r="A127">
            <v>67000</v>
          </cell>
          <cell r="B127" t="str">
            <v>Amazon</v>
          </cell>
          <cell r="C127" t="str">
            <v>Spaghetti WW - 6 X 16oz.</v>
          </cell>
          <cell r="D127" t="str">
            <v>Pasta /WW/ Amzn</v>
          </cell>
        </row>
        <row r="128">
          <cell r="A128">
            <v>67001</v>
          </cell>
          <cell r="B128" t="str">
            <v>Amazon</v>
          </cell>
          <cell r="C128" t="str">
            <v>Penne Rigate WW - 6  X 16oz.</v>
          </cell>
          <cell r="D128" t="str">
            <v>Pasta /WW/ Amzn</v>
          </cell>
        </row>
        <row r="129">
          <cell r="A129">
            <v>67002</v>
          </cell>
          <cell r="B129" t="str">
            <v>Amazon</v>
          </cell>
          <cell r="C129" t="str">
            <v>Fusilli WW - 6 X 16oz.</v>
          </cell>
          <cell r="D129" t="str">
            <v>Pasta /WW/ Amzn</v>
          </cell>
        </row>
        <row r="130">
          <cell r="A130">
            <v>79921022222</v>
          </cell>
          <cell r="B130" t="str">
            <v>Bionaturae</v>
          </cell>
          <cell r="C130" t="str">
            <v xml:space="preserve"> FRUIT SPREAD PEACH ORG</v>
          </cell>
          <cell r="D130" t="str">
            <v>Spreads</v>
          </cell>
        </row>
        <row r="131">
          <cell r="A131">
            <v>79921022223</v>
          </cell>
          <cell r="B131" t="str">
            <v>Bionaturae</v>
          </cell>
          <cell r="C131" t="str">
            <v xml:space="preserve"> FRUIT SPRD STRWBRY ORG</v>
          </cell>
          <cell r="D131" t="str">
            <v>Spreads</v>
          </cell>
        </row>
        <row r="132">
          <cell r="A132">
            <v>79921022227</v>
          </cell>
          <cell r="B132" t="str">
            <v>Bionaturae</v>
          </cell>
          <cell r="C132" t="str">
            <v xml:space="preserve"> FRUIT SPREAD WILD BERRY ORG</v>
          </cell>
          <cell r="D132" t="str">
            <v>Spreads</v>
          </cell>
        </row>
        <row r="133">
          <cell r="A133">
            <v>79921022228</v>
          </cell>
          <cell r="B133" t="str">
            <v>Bionaturae</v>
          </cell>
          <cell r="C133" t="str">
            <v xml:space="preserve"> FRUIT SPREAD BILBERRY ORG</v>
          </cell>
          <cell r="D133" t="str">
            <v>Spreads</v>
          </cell>
        </row>
        <row r="134">
          <cell r="A134">
            <v>79921022229</v>
          </cell>
          <cell r="B134" t="str">
            <v>Bionaturae</v>
          </cell>
          <cell r="C134" t="str">
            <v xml:space="preserve"> FRUIT SPREAD SCLLN ORANGE ORG</v>
          </cell>
          <cell r="D134" t="str">
            <v>Spreads</v>
          </cell>
        </row>
        <row r="135">
          <cell r="A135">
            <v>79921022230</v>
          </cell>
          <cell r="B135" t="str">
            <v>Bionaturae</v>
          </cell>
          <cell r="C135" t="str">
            <v xml:space="preserve"> FRUIT SPREAD RASPBERRY</v>
          </cell>
          <cell r="D135" t="str">
            <v>Spreads</v>
          </cell>
        </row>
        <row r="136">
          <cell r="A136">
            <v>79921022231</v>
          </cell>
          <cell r="B136" t="str">
            <v>Bionaturae</v>
          </cell>
          <cell r="C136" t="str">
            <v xml:space="preserve"> FRUIT SPREAD SOUR CHERRY</v>
          </cell>
          <cell r="D136" t="str">
            <v>Spreads</v>
          </cell>
        </row>
        <row r="137">
          <cell r="A137">
            <v>79921022232</v>
          </cell>
          <cell r="B137" t="str">
            <v>Bionaturae</v>
          </cell>
          <cell r="C137" t="str">
            <v xml:space="preserve"> FRUIT SPREAD BLCK BERRY</v>
          </cell>
          <cell r="D137" t="str">
            <v>Spreads</v>
          </cell>
        </row>
        <row r="138">
          <cell r="A138">
            <v>799210222219</v>
          </cell>
          <cell r="B138" t="str">
            <v>Jovial</v>
          </cell>
          <cell r="C138" t="str">
            <v xml:space="preserve"> FRUIT SPREAD APRICOT ORG</v>
          </cell>
          <cell r="D138" t="str">
            <v>Spreads</v>
          </cell>
        </row>
        <row r="139">
          <cell r="A139">
            <v>79921092001</v>
          </cell>
          <cell r="B139" t="str">
            <v>Bionaturae</v>
          </cell>
          <cell r="C139" t="str">
            <v xml:space="preserve"> 01 BIONAT TOMATO PASTE </v>
          </cell>
          <cell r="D139" t="str">
            <v>Tomatoes</v>
          </cell>
        </row>
        <row r="140">
          <cell r="A140">
            <v>79921096801</v>
          </cell>
          <cell r="B140" t="str">
            <v>Bionaturae</v>
          </cell>
          <cell r="C140" t="str">
            <v xml:space="preserve"> 03 BIONAT STRND TOMATO </v>
          </cell>
          <cell r="D140" t="str">
            <v>Tomatoes</v>
          </cell>
        </row>
        <row r="141">
          <cell r="A141">
            <v>79921098001</v>
          </cell>
          <cell r="B141" t="str">
            <v>Bionaturae</v>
          </cell>
          <cell r="C141" t="str">
            <v xml:space="preserve"> BIONATURE TOMATO WHL PLD      </v>
          </cell>
          <cell r="D141" t="str">
            <v>Tomatoes</v>
          </cell>
        </row>
        <row r="142">
          <cell r="A142">
            <v>79921098002</v>
          </cell>
          <cell r="B142" t="str">
            <v>Bionaturae</v>
          </cell>
          <cell r="C142" t="str">
            <v xml:space="preserve"> BIO DICED TOMATOES 28.2z</v>
          </cell>
          <cell r="D142" t="str">
            <v>Tomatoes</v>
          </cell>
        </row>
        <row r="143">
          <cell r="A143">
            <v>79921098002</v>
          </cell>
          <cell r="B143" t="str">
            <v>Bionaturae</v>
          </cell>
          <cell r="C143" t="str">
            <v xml:space="preserve"> BIONATURAE TOMATO DICED</v>
          </cell>
          <cell r="D143" t="str">
            <v>Tomatoes</v>
          </cell>
        </row>
        <row r="144">
          <cell r="A144">
            <v>79921098002</v>
          </cell>
          <cell r="B144" t="str">
            <v>Bionaturae</v>
          </cell>
          <cell r="C144" t="str">
            <v xml:space="preserve"> BIONATURE TOMATO DICED  </v>
          </cell>
          <cell r="D144" t="str">
            <v>Tomatoes</v>
          </cell>
        </row>
        <row r="145">
          <cell r="A145">
            <v>79921098003</v>
          </cell>
          <cell r="B145" t="str">
            <v>Bionaturae</v>
          </cell>
          <cell r="C145" t="str">
            <v xml:space="preserve"> BIO CRUSHED TOMATOES 28z</v>
          </cell>
          <cell r="D145" t="str">
            <v>Tomatoes</v>
          </cell>
        </row>
        <row r="146">
          <cell r="A146">
            <v>79921098003</v>
          </cell>
          <cell r="B146" t="str">
            <v>Bionaturae</v>
          </cell>
          <cell r="C146" t="str">
            <v xml:space="preserve"> TOMATO CRUSHED ORG 28z</v>
          </cell>
          <cell r="D146" t="str">
            <v>Tomatoes</v>
          </cell>
        </row>
        <row r="147">
          <cell r="A147">
            <v>81542101301</v>
          </cell>
          <cell r="B147" t="str">
            <v>Jovial</v>
          </cell>
          <cell r="C147" t="str">
            <v xml:space="preserve"> 17 JOVIAL WHL PEELD TOM 18.3z</v>
          </cell>
          <cell r="D147" t="str">
            <v>Tomatoes</v>
          </cell>
        </row>
        <row r="148">
          <cell r="A148">
            <v>81542101302</v>
          </cell>
          <cell r="B148" t="str">
            <v>Jovial</v>
          </cell>
          <cell r="C148" t="str">
            <v xml:space="preserve"> 15 JOVIAL CRSHD TOMATO 18 oz</v>
          </cell>
          <cell r="D148" t="str">
            <v>Tomatoes</v>
          </cell>
        </row>
        <row r="149">
          <cell r="A149">
            <v>81542101303</v>
          </cell>
          <cell r="B149" t="str">
            <v>Jovial</v>
          </cell>
          <cell r="C149" t="str">
            <v xml:space="preserve"> 16 JOVIAL DCD TOMATOES</v>
          </cell>
          <cell r="D149" t="str">
            <v>Tomatoes</v>
          </cell>
        </row>
        <row r="150">
          <cell r="A150">
            <v>7992102223</v>
          </cell>
          <cell r="B150" t="str">
            <v>Jovial</v>
          </cell>
          <cell r="C150" t="str">
            <v xml:space="preserve"> FRUIT SPREAD STRAWBERRY ORG</v>
          </cell>
          <cell r="D150" t="str">
            <v>Spreads</v>
          </cell>
        </row>
        <row r="151">
          <cell r="A151">
            <v>81542101401</v>
          </cell>
          <cell r="B151" t="str">
            <v>Jovial</v>
          </cell>
          <cell r="C151" t="str">
            <v>01402 (ORG WG Einkorn Wheatberries 10 lbs.)</v>
          </cell>
          <cell r="D151" t="str">
            <v>Grain/Einkorn</v>
          </cell>
        </row>
        <row r="152">
          <cell r="A152" t="str">
            <v>B07FMWCWK7</v>
          </cell>
          <cell r="B152" t="str">
            <v>Amazon</v>
          </cell>
          <cell r="C152" t="str">
            <v>AMZ  BION EGG PAPP 6PK</v>
          </cell>
          <cell r="D152" t="str">
            <v>Pasta / Amazon</v>
          </cell>
        </row>
        <row r="153">
          <cell r="A153" t="str">
            <v>B07FMN9WP3</v>
          </cell>
          <cell r="B153" t="str">
            <v>Amazon</v>
          </cell>
          <cell r="C153" t="str">
            <v>AMZ BION EGG TAG 6PK</v>
          </cell>
          <cell r="D153" t="str">
            <v>Pasta / Amazon</v>
          </cell>
        </row>
        <row r="154">
          <cell r="A154" t="str">
            <v>B07FMNBM6X</v>
          </cell>
          <cell r="B154" t="str">
            <v>Amazon</v>
          </cell>
          <cell r="C154" t="str">
            <v>AMZ BION ORG Gluten Free Fusilli 4PK</v>
          </cell>
          <cell r="D154" t="str">
            <v>Pasta / Amazon</v>
          </cell>
        </row>
        <row r="155">
          <cell r="A155" t="str">
            <v>B07FMNBJW7</v>
          </cell>
          <cell r="B155" t="str">
            <v>Amazon</v>
          </cell>
          <cell r="C155" t="str">
            <v>AMZ BION Organic Gluten Free Penne 4PK</v>
          </cell>
          <cell r="D155" t="str">
            <v>Pasta / Amazon</v>
          </cell>
        </row>
        <row r="156">
          <cell r="A156" t="str">
            <v>B07FMQ8V7Q</v>
          </cell>
          <cell r="B156" t="str">
            <v>Amazon</v>
          </cell>
          <cell r="C156" t="str">
            <v>AMZ BION Organic Gluten Free Spaghetti 4PK</v>
          </cell>
          <cell r="D156" t="str">
            <v>Pasta / Amazon</v>
          </cell>
        </row>
        <row r="157">
          <cell r="A157" t="str">
            <v>B07FMHF9X8</v>
          </cell>
          <cell r="B157" t="str">
            <v>Amazon</v>
          </cell>
          <cell r="C157" t="str">
            <v>AMZ JOV BR CAPELLINI 4PK</v>
          </cell>
          <cell r="D157" t="str">
            <v>Pasta /BR/ Amzn</v>
          </cell>
        </row>
        <row r="158">
          <cell r="A158" t="str">
            <v>B07FMR28WQ</v>
          </cell>
          <cell r="B158" t="str">
            <v>Amazon</v>
          </cell>
          <cell r="C158" t="str">
            <v>AMZ JOV BR EGG TAGLIATELLE 4PK</v>
          </cell>
          <cell r="D158" t="str">
            <v>Pasta /BR/ Amzn</v>
          </cell>
        </row>
        <row r="159">
          <cell r="A159" t="str">
            <v>B07FMTFFHM</v>
          </cell>
          <cell r="B159" t="str">
            <v>Amazon</v>
          </cell>
          <cell r="C159" t="str">
            <v>AMZ JOV BR Elbows 4PK</v>
          </cell>
          <cell r="D159" t="str">
            <v>Pasta /BR/ Amzn</v>
          </cell>
        </row>
        <row r="160">
          <cell r="A160" t="str">
            <v>B07FMHFMG1</v>
          </cell>
          <cell r="B160" t="str">
            <v>Amazon</v>
          </cell>
          <cell r="C160" t="str">
            <v>AMZ JOV BR FARFALLE 4PK</v>
          </cell>
          <cell r="D160" t="str">
            <v>Pasta /BR/ Amzn</v>
          </cell>
        </row>
        <row r="161">
          <cell r="A161" t="str">
            <v>B07FMQS54F</v>
          </cell>
          <cell r="B161" t="str">
            <v>Amazon</v>
          </cell>
          <cell r="C161" t="str">
            <v>AMZ JOV BR FUSILLI 4PK</v>
          </cell>
          <cell r="D161" t="str">
            <v>Pasta /BR/ Amzn</v>
          </cell>
        </row>
        <row r="162">
          <cell r="A162" t="str">
            <v>B07FMR28WR</v>
          </cell>
          <cell r="B162" t="str">
            <v>Amazon</v>
          </cell>
          <cell r="C162" t="str">
            <v>AMZ JOV BR PENNE 4PK</v>
          </cell>
          <cell r="D162" t="str">
            <v>Pasta /BR/ Amzn</v>
          </cell>
        </row>
        <row r="163">
          <cell r="A163" t="str">
            <v>B07FMTN36M</v>
          </cell>
          <cell r="B163" t="str">
            <v>Amazon</v>
          </cell>
          <cell r="C163" t="str">
            <v>AMZ JOV BR SPAGHETTI 4PK</v>
          </cell>
          <cell r="D163" t="str">
            <v>Pasta /BR/ Amzn</v>
          </cell>
        </row>
        <row r="164">
          <cell r="A164" t="str">
            <v>B00K1GFA76</v>
          </cell>
          <cell r="B164" t="str">
            <v>Amazon</v>
          </cell>
          <cell r="C164" t="str">
            <v>AMZ JOV EINK AP FLOUR 10 lb 1PK</v>
          </cell>
          <cell r="D164" t="str">
            <v>Flour</v>
          </cell>
        </row>
        <row r="165">
          <cell r="A165" t="str">
            <v>B07FMMS9N8</v>
          </cell>
          <cell r="B165" t="str">
            <v>Amazon</v>
          </cell>
          <cell r="C165" t="str">
            <v>AMZ JOV EINK AP Flour 2 LB 3pk</v>
          </cell>
          <cell r="D165" t="str">
            <v>Flour</v>
          </cell>
        </row>
        <row r="166">
          <cell r="A166" t="str">
            <v>B07FMR28WP</v>
          </cell>
          <cell r="B166" t="str">
            <v>Amazon</v>
          </cell>
          <cell r="C166" t="str">
            <v>AMZ JOV EINK WW Flour 2 LB 3pk</v>
          </cell>
          <cell r="D166" t="str">
            <v>Pasta / Amazon</v>
          </cell>
        </row>
        <row r="167">
          <cell r="A167" t="str">
            <v>B07FMSY3C4</v>
          </cell>
          <cell r="B167" t="str">
            <v>Amazon</v>
          </cell>
          <cell r="C167" t="str">
            <v>AMZ JOV WW EINK FUSILLI 4PK</v>
          </cell>
          <cell r="D167" t="str">
            <v>Pasta / Amazon</v>
          </cell>
        </row>
        <row r="168">
          <cell r="A168" t="str">
            <v>B07FMQ8TV4</v>
          </cell>
          <cell r="B168" t="str">
            <v>Amazon</v>
          </cell>
          <cell r="C168" t="str">
            <v>AMZ JOV WW Eink Penne 4PK</v>
          </cell>
          <cell r="D168" t="str">
            <v>Pasta / Amazon</v>
          </cell>
        </row>
        <row r="169">
          <cell r="A169" t="str">
            <v>B07FMPYSZ5</v>
          </cell>
          <cell r="B169" t="str">
            <v>Amazon</v>
          </cell>
          <cell r="C169" t="str">
            <v>AMZ JOV WW Eink Spaghetti 4PK</v>
          </cell>
          <cell r="D169" t="str">
            <v>Pasta / Amazon</v>
          </cell>
        </row>
        <row r="170">
          <cell r="A170">
            <v>81542101313</v>
          </cell>
          <cell r="B170" t="str">
            <v>Jovial</v>
          </cell>
          <cell r="C170" t="str">
            <v xml:space="preserve">BORLOTTI BEANS,OG1       </v>
          </cell>
          <cell r="D170" t="str">
            <v>Beans</v>
          </cell>
        </row>
        <row r="171">
          <cell r="A171">
            <v>815421011241</v>
          </cell>
          <cell r="B171" t="str">
            <v>Jovial</v>
          </cell>
          <cell r="C171" t="str">
            <v>BR Caserecce Pasta</v>
          </cell>
          <cell r="D171" t="str">
            <v>Pasta / Brown Rice</v>
          </cell>
        </row>
        <row r="172">
          <cell r="A172">
            <v>815421011265</v>
          </cell>
          <cell r="B172" t="str">
            <v>Jovial</v>
          </cell>
          <cell r="C172" t="str">
            <v>BR Manicotti Pasta</v>
          </cell>
          <cell r="D172" t="str">
            <v>Pasta / Brown Rice</v>
          </cell>
        </row>
        <row r="173">
          <cell r="A173">
            <v>815421014051</v>
          </cell>
          <cell r="B173" t="str">
            <v>Jovial</v>
          </cell>
          <cell r="C173" t="str">
            <v>Einkorn 10lb AP Flour</v>
          </cell>
          <cell r="D173" t="str">
            <v>Flour</v>
          </cell>
        </row>
        <row r="174">
          <cell r="A174">
            <v>815421011005</v>
          </cell>
          <cell r="B174" t="str">
            <v>Jovial</v>
          </cell>
          <cell r="C174" t="str">
            <v>Einkorn 2lb AP flour</v>
          </cell>
          <cell r="D174" t="str">
            <v>Flour</v>
          </cell>
        </row>
        <row r="175">
          <cell r="A175">
            <v>815421014204</v>
          </cell>
          <cell r="B175" t="str">
            <v>Jovial</v>
          </cell>
          <cell r="C175" t="str">
            <v>Einkorn 2lb WW flour</v>
          </cell>
          <cell r="D175" t="str">
            <v>Flour</v>
          </cell>
        </row>
        <row r="176">
          <cell r="A176">
            <v>79921022223</v>
          </cell>
          <cell r="B176" t="str">
            <v>Bionaturae</v>
          </cell>
          <cell r="C176" t="str">
            <v>FRUIT SPRD STRWBRY ORG</v>
          </cell>
          <cell r="D176" t="str">
            <v>Spreads</v>
          </cell>
        </row>
        <row r="177">
          <cell r="A177">
            <v>79921022222</v>
          </cell>
          <cell r="B177" t="str">
            <v>Bionaturae</v>
          </cell>
          <cell r="C177" t="str">
            <v>FRUIT SPREAD PEACH ORG</v>
          </cell>
          <cell r="D177" t="str">
            <v>Spreads</v>
          </cell>
        </row>
        <row r="178">
          <cell r="A178">
            <v>79921022222</v>
          </cell>
          <cell r="B178" t="str">
            <v>Bionaturae</v>
          </cell>
          <cell r="C178" t="str">
            <v>FRUIT SPREAD PEACH ORG</v>
          </cell>
          <cell r="D178" t="str">
            <v>Spreads</v>
          </cell>
        </row>
        <row r="179">
          <cell r="A179">
            <v>815421014716</v>
          </cell>
          <cell r="B179" t="str">
            <v>Jovial</v>
          </cell>
          <cell r="C179" t="str">
            <v>GF Pastry Flour</v>
          </cell>
          <cell r="D179" t="str">
            <v>Flour / GF</v>
          </cell>
        </row>
        <row r="180">
          <cell r="A180">
            <v>79921098002</v>
          </cell>
          <cell r="B180" t="str">
            <v>Bionaturae</v>
          </cell>
          <cell r="C180" t="str">
            <v>ORGC DICED TOMATO</v>
          </cell>
          <cell r="D180" t="str">
            <v>Tomatoes</v>
          </cell>
        </row>
        <row r="181">
          <cell r="A181" t="e">
            <v>#N/A</v>
          </cell>
          <cell r="B181" t="str">
            <v>Bionaturae</v>
          </cell>
          <cell r="C181" t="str">
            <v>TBV17 (Torrione Balsamic Vinegar - 6/17oz.)</v>
          </cell>
          <cell r="D181" t="str">
            <v>Oil &amp; Vinegar</v>
          </cell>
        </row>
        <row r="182">
          <cell r="A182" t="e">
            <v>#N/A</v>
          </cell>
          <cell r="B182" t="str">
            <v>Bionaturae</v>
          </cell>
          <cell r="C182" t="str">
            <v>TBV34 (Torrione Balsamic Vinegar - 6/34oz.)</v>
          </cell>
          <cell r="D182" t="str">
            <v>Oil &amp; Vinegar</v>
          </cell>
        </row>
        <row r="183">
          <cell r="A183">
            <v>79921098003</v>
          </cell>
          <cell r="B183" t="str">
            <v>Bionaturae</v>
          </cell>
          <cell r="C183" t="str">
            <v>TOMATO CRUSHED ORG 28z</v>
          </cell>
          <cell r="D183" t="str">
            <v>Tomatoes</v>
          </cell>
        </row>
        <row r="184">
          <cell r="A184" t="str">
            <v>01310 (ORG Cannellini Beans 6/13oz)</v>
          </cell>
          <cell r="B184" t="str">
            <v>Jovial</v>
          </cell>
          <cell r="C184" t="str">
            <v>01310 (ORG Cannellini Beans 6/13oz)</v>
          </cell>
          <cell r="D184" t="str">
            <v>Beans</v>
          </cell>
        </row>
        <row r="185">
          <cell r="A185" t="str">
            <v>01312 (ORG Chickpeas 6/13oz)</v>
          </cell>
          <cell r="B185" t="str">
            <v>Jovial</v>
          </cell>
          <cell r="C185" t="str">
            <v>01312 (ORG Chickpeas 6/13oz)</v>
          </cell>
          <cell r="D185" t="str">
            <v>Beans</v>
          </cell>
        </row>
        <row r="186">
          <cell r="A186" t="str">
            <v>01313 (ORG Borlotti Beans 6/13oz)</v>
          </cell>
          <cell r="B186" t="str">
            <v>Jovial</v>
          </cell>
          <cell r="C186" t="str">
            <v>01313 (ORG Borlotti Beans 6/13oz)</v>
          </cell>
          <cell r="D186" t="str">
            <v>Beans</v>
          </cell>
          <cell r="H186" t="str">
            <v>COSTCO PENNE RIGATE 48 oz</v>
          </cell>
          <cell r="I186">
            <v>815421011401</v>
          </cell>
        </row>
        <row r="187">
          <cell r="A187" t="str">
            <v>01314 (ORG Kidney Beans 6/13oz)</v>
          </cell>
          <cell r="B187" t="str">
            <v>Jovial</v>
          </cell>
          <cell r="C187" t="str">
            <v>01314 (ORG Kidney Beans 6/13oz)</v>
          </cell>
          <cell r="D187" t="str">
            <v>Beans</v>
          </cell>
          <cell r="H187" t="str">
            <v xml:space="preserve"> 14 BIONAT XVIRGIN OLIVE 17z</v>
          </cell>
          <cell r="I187">
            <v>79921011111</v>
          </cell>
        </row>
        <row r="188">
          <cell r="A188" t="str">
            <v>01120 (ORG Brown Rice Spaghetti 12/12oz.)</v>
          </cell>
          <cell r="B188" t="str">
            <v>Jovial</v>
          </cell>
          <cell r="C188" t="str">
            <v>01120 (ORG Brown Rice Spaghetti 12/12oz.)</v>
          </cell>
          <cell r="D188" t="str">
            <v>Pasta / Brown Rice</v>
          </cell>
          <cell r="H188" t="str">
            <v xml:space="preserve"> VINEGAR BALSAMIC ORG 8.5z</v>
          </cell>
          <cell r="I188">
            <v>79921011250</v>
          </cell>
        </row>
        <row r="189">
          <cell r="A189" t="str">
            <v>01121 (ORG Brown Rice Capellini 12/12oz.)</v>
          </cell>
          <cell r="B189" t="str">
            <v>Jovial</v>
          </cell>
          <cell r="C189" t="str">
            <v>01121 (ORG Brown Rice Capellini 12/12oz.)</v>
          </cell>
          <cell r="D189" t="str">
            <v>Pasta / Brown Rice</v>
          </cell>
          <cell r="H189" t="str">
            <v xml:space="preserve"> VINEGAR BALSAMIC ORG 17Z</v>
          </cell>
          <cell r="I189">
            <v>79921011500</v>
          </cell>
        </row>
        <row r="190">
          <cell r="A190" t="str">
            <v>01122 (ORG Brown Rice Penne Rigate 12/12oz.)</v>
          </cell>
          <cell r="B190" t="str">
            <v>Jovial</v>
          </cell>
          <cell r="C190" t="str">
            <v>01122 (ORG Brown Rice Penne Rigate 12/12oz.)</v>
          </cell>
          <cell r="D190" t="str">
            <v>Pasta / Brown Rice</v>
          </cell>
          <cell r="H190" t="str">
            <v xml:space="preserve"> BULK EXTRA VIRGIN OLIVE OIL</v>
          </cell>
          <cell r="I190">
            <v>79921013000</v>
          </cell>
        </row>
        <row r="191">
          <cell r="A191" t="str">
            <v>01123 (ORG Brown Rice Fusilli 12/12oz.)</v>
          </cell>
          <cell r="B191" t="str">
            <v>Jovial</v>
          </cell>
          <cell r="C191" t="str">
            <v>01123 (ORG Brown Rice Fusilli 12/12oz.)</v>
          </cell>
          <cell r="D191" t="str">
            <v>Pasta / Brown Rice</v>
          </cell>
          <cell r="H191" t="str">
            <v xml:space="preserve"> 11 BIONAT XVIRGIN OLIVE 25.4z</v>
          </cell>
          <cell r="I191">
            <v>79921017501</v>
          </cell>
        </row>
        <row r="192">
          <cell r="A192" t="str">
            <v>01124 (ORG Brown Rice Caserecce 12/12oz.)</v>
          </cell>
          <cell r="B192" t="str">
            <v>Jovial</v>
          </cell>
          <cell r="C192" t="str">
            <v>01124 (ORG Brown Rice Caserecce 12/12oz.)</v>
          </cell>
          <cell r="D192" t="str">
            <v>Pasta / Brown Rice</v>
          </cell>
          <cell r="H192" t="str">
            <v xml:space="preserve"> FRUIT SPREAD PEACH ORG</v>
          </cell>
          <cell r="I192">
            <v>79921022222</v>
          </cell>
        </row>
        <row r="193">
          <cell r="A193" t="str">
            <v>01125 (ORG Brown Rice Lasagna 12/9oz.)</v>
          </cell>
          <cell r="B193" t="str">
            <v>Jovial</v>
          </cell>
          <cell r="C193" t="str">
            <v>01125 (ORG Brown Rice Lasagna 12/9oz.)</v>
          </cell>
          <cell r="D193" t="str">
            <v>Pasta / Brown Rice</v>
          </cell>
          <cell r="H193" t="str">
            <v xml:space="preserve"> FRUIT SPRD STRWBRY ORG</v>
          </cell>
          <cell r="I193">
            <v>79921022223</v>
          </cell>
        </row>
        <row r="194">
          <cell r="A194" t="str">
            <v>01126 (ORG Brown Rice Manicotti 12/7oz.)</v>
          </cell>
          <cell r="B194" t="str">
            <v>Jovial</v>
          </cell>
          <cell r="C194" t="str">
            <v>01126 (ORG Brown Rice Manicotti 12/7oz.)</v>
          </cell>
          <cell r="D194" t="str">
            <v>Pasta / Brown Rice</v>
          </cell>
          <cell r="H194" t="str">
            <v xml:space="preserve"> FRUIT SPREAD WILD BERRY ORG</v>
          </cell>
          <cell r="I194">
            <v>79921022227</v>
          </cell>
        </row>
        <row r="195">
          <cell r="A195" t="str">
            <v>01127 (ORG Brown Rice Elbows 12/12oz.)</v>
          </cell>
          <cell r="B195" t="str">
            <v>Jovial</v>
          </cell>
          <cell r="C195" t="str">
            <v>01127 (ORG Brown Rice Elbows 12/12oz.)</v>
          </cell>
          <cell r="D195" t="str">
            <v>Pasta / Brown Rice</v>
          </cell>
          <cell r="H195" t="str">
            <v xml:space="preserve"> FRUIT SPREAD BILBERRY ORG</v>
          </cell>
          <cell r="I195">
            <v>79921022228</v>
          </cell>
        </row>
        <row r="196">
          <cell r="A196" t="str">
            <v>01128 (ORG Brown Rice Farfalle 12/12oz.)</v>
          </cell>
          <cell r="B196" t="str">
            <v>Jovial</v>
          </cell>
          <cell r="C196" t="str">
            <v>01128 (ORG Brown Rice Farfalle 12/12oz.)</v>
          </cell>
          <cell r="D196" t="str">
            <v>Pasta / Brown Rice</v>
          </cell>
          <cell r="H196" t="str">
            <v xml:space="preserve"> FRUIT SPREAD SCLLN ORANGE ORG</v>
          </cell>
          <cell r="I196">
            <v>79921022229</v>
          </cell>
        </row>
        <row r="197">
          <cell r="A197" t="str">
            <v>01129 (ORG Brown Rice Shells 12/12oz.)</v>
          </cell>
          <cell r="B197" t="str">
            <v>Jovial</v>
          </cell>
          <cell r="C197" t="str">
            <v>01129 (ORG Brown Rice Shells 12/12oz.)</v>
          </cell>
          <cell r="D197" t="str">
            <v>Pasta / Brown Rice</v>
          </cell>
          <cell r="H197" t="str">
            <v xml:space="preserve"> FRUIT SPREAD RASPBERRY</v>
          </cell>
          <cell r="I197">
            <v>79921022230</v>
          </cell>
        </row>
        <row r="198">
          <cell r="A198" t="str">
            <v>01130 (ORG Brown Rice Egg Tagliatelle 12/9oz.)</v>
          </cell>
          <cell r="B198" t="str">
            <v>Jovial</v>
          </cell>
          <cell r="C198" t="str">
            <v>01130 (ORG Brown Rice Egg Tagliatelle 12/9oz.)</v>
          </cell>
          <cell r="D198" t="str">
            <v>Pasta / Brown Rice</v>
          </cell>
          <cell r="H198" t="str">
            <v xml:space="preserve"> FRUIT SPREAD SOUR CHERRY</v>
          </cell>
          <cell r="I198">
            <v>79921022231</v>
          </cell>
        </row>
        <row r="199">
          <cell r="A199" t="str">
            <v>01131 (ORG Brown Rice Fettuccine 12/12oz.)</v>
          </cell>
          <cell r="B199" t="str">
            <v>Jovial</v>
          </cell>
          <cell r="C199" t="str">
            <v>01131 (ORG Brown Rice Fettuccine 12/12oz.)</v>
          </cell>
          <cell r="D199" t="str">
            <v>Pasta / Brown Rice</v>
          </cell>
          <cell r="H199" t="str">
            <v xml:space="preserve"> FRUIT SPREAD BLCK BERRY</v>
          </cell>
          <cell r="I199">
            <v>79921022232</v>
          </cell>
        </row>
        <row r="200">
          <cell r="A200" t="str">
            <v>01133 (Brown Rice Penne Sample 50/4oz)</v>
          </cell>
          <cell r="B200" t="str">
            <v>Jovial</v>
          </cell>
          <cell r="C200" t="str">
            <v>01133 (Brown Rice Penne Sample 50/4oz)</v>
          </cell>
          <cell r="D200" t="str">
            <v>Pasta / Brown Rice</v>
          </cell>
          <cell r="H200" t="str">
            <v xml:space="preserve"> NECTAR APRICOT ORG</v>
          </cell>
          <cell r="I200">
            <v>79921037501</v>
          </cell>
        </row>
        <row r="201">
          <cell r="A201" t="str">
            <v>01211 (ORG Checkerboard Einkorn Cookies 12/8.8oz.)</v>
          </cell>
          <cell r="B201" t="str">
            <v>Jovial</v>
          </cell>
          <cell r="C201" t="str">
            <v>01211 (ORG Checkerboard Einkorn Cookies 12/8.8oz.)</v>
          </cell>
          <cell r="D201" t="str">
            <v>Cookies/Einkorn</v>
          </cell>
          <cell r="H201" t="str">
            <v xml:space="preserve"> NECTAR PEACH ORG</v>
          </cell>
          <cell r="I201">
            <v>79921037502</v>
          </cell>
        </row>
        <row r="202">
          <cell r="A202" t="str">
            <v>01212 (ORG Ginger Spice Einkorn Cookies 12/8.8oz.)</v>
          </cell>
          <cell r="B202" t="str">
            <v>Jovial</v>
          </cell>
          <cell r="C202" t="str">
            <v>01212 (ORG Ginger Spice Einkorn Cookies 12/8.8oz.)</v>
          </cell>
          <cell r="D202" t="str">
            <v>Cookies/Einkorn</v>
          </cell>
          <cell r="H202" t="str">
            <v xml:space="preserve"> NECTAR PEAR ORG</v>
          </cell>
          <cell r="I202">
            <v>79921037503</v>
          </cell>
        </row>
        <row r="203">
          <cell r="A203" t="str">
            <v>01213 (ORG Crispy Cocoa Einkorn Cookies 12/8.8oz.)</v>
          </cell>
          <cell r="B203" t="str">
            <v>Jovial</v>
          </cell>
          <cell r="C203" t="str">
            <v>01213 (ORG Crispy Cocoa Einkorn Cookies 12/8.8oz.)</v>
          </cell>
          <cell r="D203" t="str">
            <v>Cookies/Einkorn</v>
          </cell>
          <cell r="H203" t="str">
            <v xml:space="preserve"> NECTAR BILBERRY ORG</v>
          </cell>
          <cell r="I203">
            <v>79921037506</v>
          </cell>
        </row>
        <row r="204">
          <cell r="A204" t="str">
            <v>01250 (ORG Sea Salt Einkorn Crackers 10/4.5oz)</v>
          </cell>
          <cell r="B204" t="str">
            <v>Jovial</v>
          </cell>
          <cell r="C204" t="str">
            <v>01250 (ORG Sea Salt Einkorn Crackers 10/4.5oz)</v>
          </cell>
          <cell r="D204" t="str">
            <v>Cookies/Einkorn</v>
          </cell>
          <cell r="H204" t="str">
            <v xml:space="preserve"> NECTAR SOUR CHERRY ORG</v>
          </cell>
          <cell r="I204">
            <v>79921037509</v>
          </cell>
        </row>
        <row r="205">
          <cell r="A205" t="str">
            <v>01251 (ORG Rosemary Einkorn Crackers 10/4.5oz)</v>
          </cell>
          <cell r="B205" t="str">
            <v>Jovial</v>
          </cell>
          <cell r="C205" t="str">
            <v>01251 (ORG Rosemary Einkorn Crackers 10/4.5oz)</v>
          </cell>
          <cell r="D205" t="str">
            <v>Cookies/Einkorn</v>
          </cell>
          <cell r="H205" t="str">
            <v xml:space="preserve"> 07 BIONAT SPAGHETTI GF</v>
          </cell>
          <cell r="I205">
            <v>79921043401</v>
          </cell>
        </row>
        <row r="206">
          <cell r="A206" t="str">
            <v>01252 (ORG Tomato Basil Einkorn Crackers 10/4.5oz)</v>
          </cell>
          <cell r="B206" t="str">
            <v>Jovial</v>
          </cell>
          <cell r="C206" t="str">
            <v>01252 (ORG Tomato Basil Einkorn Crackers 10/4.5oz)</v>
          </cell>
          <cell r="D206" t="str">
            <v>Cookies/Einkorn</v>
          </cell>
          <cell r="H206" t="str">
            <v xml:space="preserve"> 10 BIONAT GF FUSILLI</v>
          </cell>
          <cell r="I206">
            <v>79921043402</v>
          </cell>
        </row>
        <row r="207">
          <cell r="A207" t="str">
            <v>01101 (ORG Einkorn Spaghetti 12/12oz.)</v>
          </cell>
          <cell r="B207" t="str">
            <v>Jovial</v>
          </cell>
          <cell r="C207" t="str">
            <v>01101 (ORG Einkorn Spaghetti 12/12oz.)</v>
          </cell>
          <cell r="D207" t="str">
            <v>Einkorn Pasta</v>
          </cell>
          <cell r="H207" t="str">
            <v xml:space="preserve"> 06 BIONAT GF PENNE RIGA</v>
          </cell>
          <cell r="I207">
            <v>79921043403</v>
          </cell>
        </row>
        <row r="208">
          <cell r="A208" t="str">
            <v>01103 (ORG Einkorn Penne Rigate 12/12oz.)</v>
          </cell>
          <cell r="B208" t="str">
            <v>Jovial</v>
          </cell>
          <cell r="C208" t="str">
            <v>01103 (ORG Einkorn Penne Rigate 12/12oz.)</v>
          </cell>
          <cell r="D208" t="str">
            <v>Einkorn Pasta</v>
          </cell>
          <cell r="H208" t="str">
            <v xml:space="preserve"> PASTA GF ELBOWS ORG</v>
          </cell>
          <cell r="I208">
            <v>79921043404</v>
          </cell>
        </row>
        <row r="209">
          <cell r="A209" t="str">
            <v>01104 (ORG Einkorn Fusilli 12/12oz.)</v>
          </cell>
          <cell r="B209" t="str">
            <v>Jovial</v>
          </cell>
          <cell r="C209" t="str">
            <v>01104 (ORG Einkorn Fusilli 12/12oz.)</v>
          </cell>
          <cell r="D209" t="str">
            <v>Einkorn Pasta</v>
          </cell>
          <cell r="H209" t="str">
            <v xml:space="preserve"> PASTA LINGUINE G/F</v>
          </cell>
          <cell r="I209">
            <v>79921043405</v>
          </cell>
        </row>
        <row r="210">
          <cell r="A210" t="str">
            <v>01100 (ORG  All Purpose Einkorn Flour 10/32oz.)</v>
          </cell>
          <cell r="B210" t="str">
            <v>Jovial</v>
          </cell>
          <cell r="C210" t="str">
            <v>01100 (ORG  All Purpose Einkorn Flour 10/32oz.)</v>
          </cell>
          <cell r="D210" t="str">
            <v>Grain/Einkorn</v>
          </cell>
          <cell r="H210" t="str">
            <v xml:space="preserve"> PASTA GF RIGATONI ORG</v>
          </cell>
          <cell r="I210">
            <v>79921043406</v>
          </cell>
        </row>
        <row r="211">
          <cell r="A211" t="str">
            <v>01401 (ORG WG Einkorn Wheatberries 12/16oz)</v>
          </cell>
          <cell r="B211" t="str">
            <v>Jovial</v>
          </cell>
          <cell r="C211" t="str">
            <v>01401 (ORG WG Einkorn Wheatberries 12/16oz)</v>
          </cell>
          <cell r="D211" t="str">
            <v>Grain/Einkorn</v>
          </cell>
          <cell r="H211" t="str">
            <v xml:space="preserve"> BIONATURE  LASAGNE ORG        </v>
          </cell>
          <cell r="I211">
            <v>79921054540</v>
          </cell>
        </row>
        <row r="212">
          <cell r="A212" t="str">
            <v>01402 (ORG WG Einkorn Wheatberries 10 lbs.)</v>
          </cell>
          <cell r="B212" t="str">
            <v>Jovial</v>
          </cell>
          <cell r="C212" t="str">
            <v>01402 (ORG WG Einkorn Wheatberries 10 lbs.)</v>
          </cell>
          <cell r="D212" t="str">
            <v>Grain/Einkorn</v>
          </cell>
          <cell r="H212" t="str">
            <v xml:space="preserve"> PASTA CAPELLINI ORG</v>
          </cell>
          <cell r="I212">
            <v>79921054546</v>
          </cell>
        </row>
        <row r="213">
          <cell r="A213" t="str">
            <v>01405 (ORG All Purpose Einkorn Flour 2/10 lbs.)</v>
          </cell>
          <cell r="B213" t="str">
            <v>Jovial</v>
          </cell>
          <cell r="C213" t="str">
            <v>01405 (ORG All Purpose Einkorn Flour 2/10 lbs.)</v>
          </cell>
          <cell r="D213" t="str">
            <v>Grain/Einkorn</v>
          </cell>
          <cell r="H213" t="str">
            <v xml:space="preserve"> BIONATURE PASTA LINGUINE      </v>
          </cell>
          <cell r="I213">
            <v>79921054547</v>
          </cell>
        </row>
        <row r="214">
          <cell r="A214" t="str">
            <v>01420 (ORG Whole Wheat Einkorn Flour 10 / 2lb.)</v>
          </cell>
          <cell r="B214" t="str">
            <v>Jovial</v>
          </cell>
          <cell r="C214" t="str">
            <v>01420 (ORG Whole Wheat Einkorn Flour 10 / 2lb.)</v>
          </cell>
          <cell r="D214" t="str">
            <v>Grain/Einkorn</v>
          </cell>
          <cell r="H214" t="str">
            <v xml:space="preserve"> PASTA OG SPAGHETTI</v>
          </cell>
          <cell r="I214">
            <v>79921055551</v>
          </cell>
        </row>
        <row r="215">
          <cell r="A215" t="str">
            <v>01430 (ORG Sprouted WG Einkorn Flour 6/24oz.)</v>
          </cell>
          <cell r="B215" t="str">
            <v>Jovial</v>
          </cell>
          <cell r="C215" t="str">
            <v>01430 (ORG Sprouted WG Einkorn Flour 6/24oz.)</v>
          </cell>
          <cell r="D215" t="str">
            <v>Grain/Einkorn</v>
          </cell>
          <cell r="H215" t="str">
            <v xml:space="preserve"> OG1 BIONAT RIGATONI   </v>
          </cell>
          <cell r="I215">
            <v>79921055552</v>
          </cell>
        </row>
        <row r="216">
          <cell r="A216" t="str">
            <v>01201 (ORG Chocolate Cream GF Cookies 10/7oz.)</v>
          </cell>
          <cell r="B216" t="str">
            <v>Jovial</v>
          </cell>
          <cell r="C216" t="str">
            <v>01201 (ORG Chocolate Cream GF Cookies 10/7oz.)</v>
          </cell>
          <cell r="D216" t="str">
            <v>Cookies/ GF</v>
          </cell>
          <cell r="H216" t="str">
            <v xml:space="preserve"> PASTA OG RIGATONI</v>
          </cell>
          <cell r="I216">
            <v>79921055552</v>
          </cell>
        </row>
        <row r="217">
          <cell r="A217" t="str">
            <v>01203 (ORG Fig Filled GF Cookies 10/7oz.)</v>
          </cell>
          <cell r="B217" t="str">
            <v>Jovial</v>
          </cell>
          <cell r="C217" t="str">
            <v>01203 (ORG Fig Filled GF Cookies 10/7oz.)</v>
          </cell>
          <cell r="D217" t="str">
            <v>Cookies/ GF</v>
          </cell>
          <cell r="H217" t="str">
            <v xml:space="preserve"> PASTA OG PENNE RIG 16 OZ</v>
          </cell>
          <cell r="I217">
            <v>79921055553</v>
          </cell>
        </row>
        <row r="218">
          <cell r="A218" t="str">
            <v>01204 (ORG Sour Cherry Filled GF Cookies 10/7oz.)</v>
          </cell>
          <cell r="B218" t="str">
            <v>Jovial</v>
          </cell>
          <cell r="C218" t="str">
            <v>01204 (ORG Sour Cherry Filled GF Cookies 10/7oz.)</v>
          </cell>
          <cell r="D218" t="str">
            <v>Cookies/ GF</v>
          </cell>
          <cell r="H218" t="str">
            <v xml:space="preserve"> PASTA OG FUSILLI</v>
          </cell>
          <cell r="I218">
            <v>79921055554</v>
          </cell>
        </row>
        <row r="219">
          <cell r="A219" t="str">
            <v>01470 (#1 Gluten Free Bread Flour 6/24oz.)</v>
          </cell>
          <cell r="B219" t="str">
            <v>Jovial</v>
          </cell>
          <cell r="C219" t="str">
            <v>01470 (#1 Gluten Free Bread Flour 6/24oz.)</v>
          </cell>
          <cell r="D219" t="str">
            <v>Flour / GF</v>
          </cell>
          <cell r="H219" t="str">
            <v xml:space="preserve"> CHIOCCIOLE PASTA</v>
          </cell>
          <cell r="I219">
            <v>79921055555</v>
          </cell>
        </row>
        <row r="220">
          <cell r="A220" t="str">
            <v>01471 (#3 Gluten Free Pastry Flour 6/24oz.)</v>
          </cell>
          <cell r="B220" t="str">
            <v>Jovial</v>
          </cell>
          <cell r="C220" t="str">
            <v>01471 (#3 Gluten Free Pastry Flour 6/24oz.)</v>
          </cell>
          <cell r="D220" t="str">
            <v>Flour / GF</v>
          </cell>
          <cell r="H220" t="str">
            <v xml:space="preserve"> PASTA WW LASAGNA ORG</v>
          </cell>
          <cell r="I220">
            <v>79921063401</v>
          </cell>
        </row>
        <row r="221">
          <cell r="A221" t="str">
            <v>01475 (#2 Gluten Free Whole Grain Bread Flour 6/24oz.)</v>
          </cell>
          <cell r="B221" t="str">
            <v>Jovial</v>
          </cell>
          <cell r="C221" t="str">
            <v>01475 (#2 Gluten Free Whole Grain Bread Flour 6/24oz.)</v>
          </cell>
          <cell r="D221" t="str">
            <v>Flour / GF</v>
          </cell>
          <cell r="H221" t="str">
            <v xml:space="preserve"> PASTA WW SPAGHETTINI ORG</v>
          </cell>
          <cell r="I221">
            <v>79921064546</v>
          </cell>
        </row>
        <row r="222">
          <cell r="A222" t="str">
            <v>01476 (#4 Gluten Free Whole Grain Pastry Flour 6/24oz.)</v>
          </cell>
          <cell r="B222" t="str">
            <v>Jovial</v>
          </cell>
          <cell r="C222" t="str">
            <v>01476 (#4 Gluten Free Whole Grain Pastry Flour 6/24oz.)</v>
          </cell>
          <cell r="D222" t="str">
            <v>Flour / GF</v>
          </cell>
          <cell r="H222" t="str">
            <v xml:space="preserve"> PASTA WW FETTUCINI ORG</v>
          </cell>
          <cell r="I222">
            <v>79921064547</v>
          </cell>
        </row>
        <row r="223">
          <cell r="A223" t="str">
            <v>doughspoon (Dough Spoon - Stainless Steel)</v>
          </cell>
          <cell r="B223" t="str">
            <v>Jovial</v>
          </cell>
          <cell r="C223" t="str">
            <v>doughspoon (Dough Spoon - Stainless Steel)</v>
          </cell>
          <cell r="D223" t="str">
            <v>Jovial Online Store</v>
          </cell>
          <cell r="H223" t="str">
            <v xml:space="preserve"> PASTA WW ELBOWS ORG</v>
          </cell>
          <cell r="I223">
            <v>79921064548</v>
          </cell>
        </row>
        <row r="224">
          <cell r="A224" t="str">
            <v>EinGiftBasket (Jovial Einkorn Gift Basket)</v>
          </cell>
          <cell r="B224" t="str">
            <v>Jovial</v>
          </cell>
          <cell r="C224" t="str">
            <v>EinGiftBasket (Jovial Einkorn Gift Basket)</v>
          </cell>
          <cell r="D224" t="str">
            <v>Jovial Online Store</v>
          </cell>
          <cell r="H224" t="str">
            <v xml:space="preserve"> PASTA,OG1,WW,GOBBETTI    </v>
          </cell>
          <cell r="I224">
            <v>79921064549</v>
          </cell>
        </row>
        <row r="225">
          <cell r="A225" t="str">
            <v>EINKORNCOOKBOOK (Einkorn Cookbook)</v>
          </cell>
          <cell r="B225" t="str">
            <v>Jovial</v>
          </cell>
          <cell r="C225" t="str">
            <v>EINKORNCOOKBOOK (Einkorn Cookbook)</v>
          </cell>
          <cell r="D225" t="str">
            <v>Jovial Online Store</v>
          </cell>
          <cell r="H225" t="str">
            <v xml:space="preserve"> BIONATURE SPAGHETTI WHOLE WHT </v>
          </cell>
          <cell r="I225">
            <v>79921066661</v>
          </cell>
        </row>
        <row r="226">
          <cell r="A226" t="str">
            <v>GFGiftBasket (Jovial GF Gift Basket)</v>
          </cell>
          <cell r="B226" t="str">
            <v>Jovial</v>
          </cell>
          <cell r="C226" t="str">
            <v>GFGiftBasket (Jovial GF Gift Basket)</v>
          </cell>
          <cell r="D226" t="str">
            <v>Jovial Online Store</v>
          </cell>
          <cell r="H226" t="str">
            <v xml:space="preserve"> PASTA WW SPAGHETTI ORG</v>
          </cell>
          <cell r="I226">
            <v>79921066661</v>
          </cell>
        </row>
        <row r="227">
          <cell r="A227" t="str">
            <v>GFT (Gift Certificate)</v>
          </cell>
          <cell r="B227" t="str">
            <v>Jovial</v>
          </cell>
          <cell r="C227" t="str">
            <v>GFT (Gift Certificate)</v>
          </cell>
          <cell r="D227" t="str">
            <v>Jovial Online Store</v>
          </cell>
          <cell r="H227" t="str">
            <v xml:space="preserve"> PASTA WW RIGATONI ORG</v>
          </cell>
          <cell r="I227">
            <v>79921066662</v>
          </cell>
        </row>
        <row r="228">
          <cell r="A228" t="str">
            <v>HOLIDAYBAKING (Holiday Einkorn Baking Kit)</v>
          </cell>
          <cell r="B228" t="str">
            <v>Jovial</v>
          </cell>
          <cell r="C228" t="str">
            <v>HOLIDAYBAKING (Holiday Einkorn Baking Kit)</v>
          </cell>
          <cell r="D228" t="str">
            <v>Jovial Online Store</v>
          </cell>
          <cell r="H228" t="str">
            <v xml:space="preserve"> PASTA WW CHICCIOLE ORG</v>
          </cell>
          <cell r="I228">
            <v>79921066663</v>
          </cell>
        </row>
        <row r="229">
          <cell r="A229" t="str">
            <v>linencouche (Flax Linen Couche)</v>
          </cell>
          <cell r="B229" t="str">
            <v>Jovial</v>
          </cell>
          <cell r="C229" t="str">
            <v>linencouche (Flax Linen Couche)</v>
          </cell>
          <cell r="D229" t="str">
            <v>Jovial Online Store</v>
          </cell>
          <cell r="H229" t="str">
            <v xml:space="preserve"> PASTA WW FUSILLI ORG</v>
          </cell>
          <cell r="I229">
            <v>79921066664</v>
          </cell>
        </row>
        <row r="230">
          <cell r="A230" t="str">
            <v>01501 (Org. Extra Virgin Olive Oil 3/33.8fl.oz. 3 PACK)</v>
          </cell>
          <cell r="B230" t="str">
            <v>Jovial</v>
          </cell>
          <cell r="C230" t="str">
            <v>01501 (Org. Extra Virgin Olive Oil 3/33.8fl.oz. 3 PACK)</v>
          </cell>
          <cell r="D230" t="str">
            <v>Oil &amp; Vinegar</v>
          </cell>
          <cell r="H230" t="str">
            <v xml:space="preserve"> BIONATURE PENNE RIGATE WHL WHT</v>
          </cell>
          <cell r="I230">
            <v>79921066665</v>
          </cell>
        </row>
        <row r="231">
          <cell r="A231" t="str">
            <v>01502 (Org. Extra Virgin Olive Oil 1/33.8fl.oz.)</v>
          </cell>
          <cell r="B231" t="str">
            <v>Jovial</v>
          </cell>
          <cell r="C231" t="str">
            <v>01502 (Org. Extra Virgin Olive Oil 1/33.8fl.oz.)</v>
          </cell>
          <cell r="D231" t="str">
            <v>Oil &amp; Vinegar</v>
          </cell>
          <cell r="H231" t="str">
            <v xml:space="preserve"> PASTA OG PENNE RIG</v>
          </cell>
          <cell r="I231">
            <v>79921066665</v>
          </cell>
        </row>
        <row r="232">
          <cell r="A232" t="str">
            <v>01503 (PRE-ORDER Org. Extra Virgin Olive Oil 3/33.8fl.oz. 3 PACK)</v>
          </cell>
          <cell r="B232" t="str">
            <v>Jovial</v>
          </cell>
          <cell r="C232" t="str">
            <v>01503 (PRE-ORDER Org. Extra Virgin Olive Oil 3/33.8fl.oz. 3 PACK)</v>
          </cell>
          <cell r="D232" t="str">
            <v>Oil &amp; Vinegar</v>
          </cell>
          <cell r="H232" t="str">
            <v xml:space="preserve"> PASTA OG PENNE RIG 11 LB</v>
          </cell>
          <cell r="I232">
            <v>79921077102</v>
          </cell>
        </row>
        <row r="233">
          <cell r="A233" t="str">
            <v>01301 (Jovial ORG Whole Peeled Tomatoes 6/18oz.)</v>
          </cell>
          <cell r="B233" t="str">
            <v>Jovial</v>
          </cell>
          <cell r="C233" t="str">
            <v>01301 (Jovial ORG Whole Peeled Tomatoes 6/18oz.)</v>
          </cell>
          <cell r="D233" t="str">
            <v>Tomatoes</v>
          </cell>
          <cell r="H233" t="str">
            <v xml:space="preserve"> PASTA WW  SPAGHETTI 11 lb</v>
          </cell>
          <cell r="I233">
            <v>79921077106</v>
          </cell>
        </row>
        <row r="234">
          <cell r="A234" t="str">
            <v>01302 (Jovial ORG Crushed Tomatoes 6/18oz.)</v>
          </cell>
          <cell r="B234" t="str">
            <v>Jovial</v>
          </cell>
          <cell r="C234" t="str">
            <v>01302 (Jovial ORG Crushed Tomatoes 6/18oz.)</v>
          </cell>
          <cell r="D234" t="str">
            <v>Tomatoes</v>
          </cell>
          <cell r="H234" t="str">
            <v xml:space="preserve"> PASTA,OG1,PENNE RIG,WW   </v>
          </cell>
          <cell r="I234">
            <v>79921077108</v>
          </cell>
        </row>
        <row r="235">
          <cell r="A235" t="str">
            <v>01303 (Jovial ORG Diced Tomatoes 6/18oz.)</v>
          </cell>
          <cell r="B235" t="str">
            <v>Jovial</v>
          </cell>
          <cell r="C235" t="str">
            <v>01303 (Jovial ORG Diced Tomatoes 6/18oz.)</v>
          </cell>
          <cell r="D235" t="str">
            <v>Tomatoes</v>
          </cell>
          <cell r="H235" t="str">
            <v xml:space="preserve"> 18 BIONAT EGG PASTA TAGLIATELLE</v>
          </cell>
          <cell r="I235">
            <v>79921082501</v>
          </cell>
        </row>
        <row r="236">
          <cell r="A236" t="str">
            <v>01110 (ORG Whole Grain Einkorn Spaghetti 12/12oz.)</v>
          </cell>
          <cell r="B236" t="str">
            <v>Jovial</v>
          </cell>
          <cell r="C236" t="str">
            <v>01110 (ORG Whole Grain Einkorn Spaghetti 12/12oz.)</v>
          </cell>
          <cell r="D236" t="str">
            <v>Einkorn Pasta / WW</v>
          </cell>
          <cell r="H236" t="str">
            <v xml:space="preserve"> 13 BIONAT EGG PSTA PAPPAREDELLE</v>
          </cell>
          <cell r="I236">
            <v>79921082502</v>
          </cell>
        </row>
        <row r="237">
          <cell r="A237" t="str">
            <v>01111 (ORG Whole Grain Einkorn Linguine 12/12oz.)</v>
          </cell>
          <cell r="B237" t="str">
            <v>Jovial</v>
          </cell>
          <cell r="C237" t="str">
            <v>01111 (ORG Whole Grain Einkorn Linguine 12/12oz.)</v>
          </cell>
          <cell r="D237" t="str">
            <v>Einkorn Pasta / WW</v>
          </cell>
          <cell r="H237" t="str">
            <v xml:space="preserve"> 01 BIONAT TOMATO PASTE </v>
          </cell>
          <cell r="I237">
            <v>79921092001</v>
          </cell>
        </row>
        <row r="238">
          <cell r="A238" t="str">
            <v>01112 (ORG Whole Grain Einkorn Penne Rigate 12/12oz.)</v>
          </cell>
          <cell r="B238" t="str">
            <v>Jovial</v>
          </cell>
          <cell r="C238" t="str">
            <v>01112 (ORG Whole Grain Einkorn Penne Rigate 12/12oz.)</v>
          </cell>
          <cell r="D238" t="str">
            <v>Einkorn Pasta / WW</v>
          </cell>
          <cell r="H238" t="str">
            <v xml:space="preserve"> 03 BIONAT STRND TOMATO </v>
          </cell>
          <cell r="I238">
            <v>79921096801</v>
          </cell>
        </row>
        <row r="239">
          <cell r="A239" t="str">
            <v>01113 (ORG Whole Grain Einkorn Fusilli 12/12oz.)</v>
          </cell>
          <cell r="B239" t="str">
            <v>Jovial</v>
          </cell>
          <cell r="C239" t="str">
            <v>01113 (ORG Whole Grain Einkorn Fusilli 12/12oz.)</v>
          </cell>
          <cell r="D239" t="str">
            <v>Einkorn Pasta / WW</v>
          </cell>
          <cell r="H239" t="str">
            <v xml:space="preserve"> BIONATURE TOMATO WHL PLD      </v>
          </cell>
          <cell r="I239">
            <v>79921098001</v>
          </cell>
        </row>
        <row r="240">
          <cell r="A240" t="str">
            <v>01114 (ORG Whole Grain Einkorn Rigatoni 12/12oz.)</v>
          </cell>
          <cell r="B240" t="str">
            <v>Jovial</v>
          </cell>
          <cell r="C240" t="str">
            <v>01114 (ORG Whole Grain Einkorn Rigatoni 12/12oz.)</v>
          </cell>
          <cell r="D240" t="str">
            <v>Einkorn Pasta / WW</v>
          </cell>
          <cell r="H240" t="str">
            <v xml:space="preserve"> BIO DICED TOMATOES 28.2z</v>
          </cell>
          <cell r="I240">
            <v>79921098002</v>
          </cell>
        </row>
        <row r="241">
          <cell r="A241">
            <v>815421011401</v>
          </cell>
          <cell r="B241" t="str">
            <v>Jovial</v>
          </cell>
          <cell r="H241" t="str">
            <v xml:space="preserve"> BIONATURAE TOMATO DICED</v>
          </cell>
          <cell r="I241">
            <v>79921098002</v>
          </cell>
        </row>
        <row r="242">
          <cell r="A242">
            <v>79921011111</v>
          </cell>
          <cell r="B242" t="str">
            <v>Bionaturae</v>
          </cell>
          <cell r="H242" t="str">
            <v xml:space="preserve"> BIONATURE TOMATO DICED  </v>
          </cell>
          <cell r="I242">
            <v>79921098002</v>
          </cell>
        </row>
        <row r="243">
          <cell r="A243">
            <v>79921011250</v>
          </cell>
          <cell r="B243" t="str">
            <v>Bionaturae</v>
          </cell>
          <cell r="H243" t="str">
            <v xml:space="preserve"> BIO CRUSHED TOMATOES 28z</v>
          </cell>
          <cell r="I243">
            <v>79921098003</v>
          </cell>
        </row>
        <row r="244">
          <cell r="A244">
            <v>79921011500</v>
          </cell>
          <cell r="B244" t="str">
            <v>Bionaturae</v>
          </cell>
          <cell r="H244" t="str">
            <v xml:space="preserve"> TOMATO CRUSHED ORG 28z</v>
          </cell>
          <cell r="I244">
            <v>79921098003</v>
          </cell>
        </row>
        <row r="245">
          <cell r="A245">
            <v>79921013000</v>
          </cell>
          <cell r="B245" t="str">
            <v>Bionaturae</v>
          </cell>
          <cell r="H245" t="str">
            <v xml:space="preserve"> 08 JOVIAL EINKORN FLOUR 32z</v>
          </cell>
          <cell r="I245">
            <v>81542101100</v>
          </cell>
        </row>
        <row r="246">
          <cell r="A246">
            <v>79921017501</v>
          </cell>
          <cell r="B246" t="str">
            <v>Bionaturae</v>
          </cell>
          <cell r="H246" t="str">
            <v xml:space="preserve"> PASTA EINKORN PENNE RIG ORG</v>
          </cell>
          <cell r="I246">
            <v>81542101103</v>
          </cell>
        </row>
        <row r="247">
          <cell r="A247">
            <v>79921022222</v>
          </cell>
          <cell r="B247" t="str">
            <v>Bionaturae</v>
          </cell>
          <cell r="H247" t="str">
            <v xml:space="preserve"> PASTA EINKORN FUSILLI ORG</v>
          </cell>
          <cell r="I247">
            <v>81542101104</v>
          </cell>
        </row>
        <row r="248">
          <cell r="A248">
            <v>79921022223</v>
          </cell>
          <cell r="B248" t="str">
            <v>Bionaturae</v>
          </cell>
          <cell r="H248" t="str">
            <v xml:space="preserve"> PASTA EINKORN WW SPGHTI ORG</v>
          </cell>
          <cell r="I248">
            <v>81542101110</v>
          </cell>
        </row>
        <row r="249">
          <cell r="A249">
            <v>79921022227</v>
          </cell>
          <cell r="B249" t="str">
            <v>Bionaturae</v>
          </cell>
          <cell r="H249" t="str">
            <v xml:space="preserve"> PASTA,OG1,WG EINKRN LINGU</v>
          </cell>
          <cell r="I249">
            <v>81542101111</v>
          </cell>
        </row>
        <row r="250">
          <cell r="A250">
            <v>79921022228</v>
          </cell>
          <cell r="B250" t="str">
            <v>Bionaturae</v>
          </cell>
          <cell r="H250" t="str">
            <v xml:space="preserve"> PASTA EINKORN WW PENNE ORG</v>
          </cell>
          <cell r="I250">
            <v>81542101112</v>
          </cell>
        </row>
        <row r="251">
          <cell r="A251">
            <v>79921022229</v>
          </cell>
          <cell r="B251" t="str">
            <v>Bionaturae</v>
          </cell>
          <cell r="H251" t="str">
            <v xml:space="preserve"> PASTA EINKORN WW FUSILE ORG</v>
          </cell>
          <cell r="I251">
            <v>81542101113</v>
          </cell>
        </row>
        <row r="252">
          <cell r="A252">
            <v>79921022230</v>
          </cell>
          <cell r="B252" t="str">
            <v>Bionaturae</v>
          </cell>
          <cell r="H252" t="str">
            <v xml:space="preserve"> PASTA RIGAT EINKORN</v>
          </cell>
          <cell r="I252">
            <v>81542101114</v>
          </cell>
        </row>
        <row r="253">
          <cell r="A253">
            <v>79921022231</v>
          </cell>
          <cell r="B253" t="str">
            <v>Bionaturae</v>
          </cell>
          <cell r="H253" t="str">
            <v xml:space="preserve">   02 JOVIAL BRN RCE SPAG</v>
          </cell>
          <cell r="I253">
            <v>81542101120</v>
          </cell>
        </row>
        <row r="254">
          <cell r="A254">
            <v>79921022232</v>
          </cell>
          <cell r="B254" t="str">
            <v>Bionaturae</v>
          </cell>
          <cell r="H254" t="str">
            <v xml:space="preserve"> PASTA,OG1,BRN RC,CAPELLIN</v>
          </cell>
          <cell r="I254">
            <v>81542101121</v>
          </cell>
        </row>
        <row r="255">
          <cell r="A255">
            <v>79921037501</v>
          </cell>
          <cell r="B255" t="str">
            <v>Bionaturae</v>
          </cell>
          <cell r="H255" t="str">
            <v xml:space="preserve"> 04 JOVIAL BRCE PENNE RG</v>
          </cell>
          <cell r="I255">
            <v>81542101122</v>
          </cell>
        </row>
        <row r="256">
          <cell r="A256">
            <v>79921037502</v>
          </cell>
          <cell r="B256" t="str">
            <v>Bionaturae</v>
          </cell>
          <cell r="H256" t="str">
            <v xml:space="preserve"> 09 JOVIAL BRCE FUSILLI</v>
          </cell>
          <cell r="I256">
            <v>81542101123</v>
          </cell>
        </row>
        <row r="257">
          <cell r="A257">
            <v>79921037503</v>
          </cell>
          <cell r="B257" t="str">
            <v>Bionaturae</v>
          </cell>
          <cell r="H257" t="str">
            <v xml:space="preserve"> PASTA,OG1,BRN RC,CASERECC</v>
          </cell>
          <cell r="I257">
            <v>81542101124</v>
          </cell>
        </row>
        <row r="258">
          <cell r="A258">
            <v>79921037506</v>
          </cell>
          <cell r="B258" t="str">
            <v>Bionaturae</v>
          </cell>
          <cell r="H258" t="str">
            <v xml:space="preserve"> PASTA,OG1,BRN RC,LASAGNA </v>
          </cell>
          <cell r="I258">
            <v>81542101125</v>
          </cell>
        </row>
        <row r="259">
          <cell r="A259">
            <v>79921037509</v>
          </cell>
          <cell r="B259" t="str">
            <v>Bionaturae</v>
          </cell>
          <cell r="H259" t="str">
            <v xml:space="preserve"> MANICOTTI,OG1,BROWN RICE </v>
          </cell>
          <cell r="I259">
            <v>81542101126</v>
          </cell>
        </row>
        <row r="260">
          <cell r="A260">
            <v>79921043401</v>
          </cell>
          <cell r="B260" t="str">
            <v>Bionaturae</v>
          </cell>
          <cell r="H260" t="str">
            <v xml:space="preserve"> PASTA,OG1,BROWN RICE ELBO</v>
          </cell>
          <cell r="I260">
            <v>81542101127</v>
          </cell>
        </row>
        <row r="261">
          <cell r="A261">
            <v>79921043402</v>
          </cell>
          <cell r="B261" t="str">
            <v>Bionaturae</v>
          </cell>
          <cell r="H261" t="str">
            <v xml:space="preserve"> 12 JOVIAL BRN RCE FARFL</v>
          </cell>
          <cell r="I261">
            <v>81542101128</v>
          </cell>
        </row>
        <row r="262">
          <cell r="A262">
            <v>79921043403</v>
          </cell>
          <cell r="B262" t="str">
            <v>Bionaturae</v>
          </cell>
          <cell r="H262" t="str">
            <v xml:space="preserve"> SHELLS,OG2,BROWN RICE    </v>
          </cell>
          <cell r="I262">
            <v>81542101129</v>
          </cell>
        </row>
        <row r="263">
          <cell r="A263">
            <v>79921043404</v>
          </cell>
          <cell r="B263" t="str">
            <v>Bionaturae</v>
          </cell>
          <cell r="H263" t="str">
            <v xml:space="preserve"> 05 JOVIAL BRCE TAGLIATL</v>
          </cell>
          <cell r="I263">
            <v>81542101130</v>
          </cell>
        </row>
        <row r="264">
          <cell r="A264">
            <v>79921043405</v>
          </cell>
          <cell r="B264" t="str">
            <v>Bionaturae</v>
          </cell>
          <cell r="H264" t="str">
            <v xml:space="preserve"> FETTUCCINE,OG2,BROWN RICE</v>
          </cell>
          <cell r="I264">
            <v>81542101131</v>
          </cell>
        </row>
        <row r="265">
          <cell r="A265">
            <v>79921043406</v>
          </cell>
          <cell r="B265" t="str">
            <v>Bionaturae</v>
          </cell>
          <cell r="H265" t="str">
            <v xml:space="preserve">COOKIE,OG2,CHO CRM,GF    </v>
          </cell>
          <cell r="I265">
            <v>81542101201</v>
          </cell>
        </row>
        <row r="266">
          <cell r="A266">
            <v>79921054540</v>
          </cell>
          <cell r="B266" t="str">
            <v>Bionaturae</v>
          </cell>
          <cell r="H266" t="str">
            <v xml:space="preserve"> COOKIE,OG2,FIG FRUIT,GF  </v>
          </cell>
          <cell r="I266">
            <v>81542101203</v>
          </cell>
        </row>
        <row r="267">
          <cell r="A267">
            <v>79921054546</v>
          </cell>
          <cell r="B267" t="str">
            <v>Bionaturae</v>
          </cell>
          <cell r="H267" t="str">
            <v xml:space="preserve"> COOKIE,OG2,CHRY FILLED,GF</v>
          </cell>
          <cell r="I267">
            <v>81542101204</v>
          </cell>
        </row>
        <row r="268">
          <cell r="A268">
            <v>79921054547</v>
          </cell>
          <cell r="B268" t="str">
            <v>Bionaturae</v>
          </cell>
          <cell r="H268" t="str">
            <v xml:space="preserve"> COOKIE,OG2,EINKRN,CHKRBRD</v>
          </cell>
          <cell r="I268">
            <v>81542101211</v>
          </cell>
        </row>
        <row r="269">
          <cell r="A269">
            <v>79921055551</v>
          </cell>
          <cell r="B269" t="str">
            <v>Bionaturae</v>
          </cell>
          <cell r="H269" t="str">
            <v>COOKIE,OG2,EINKRN,GNR SPC</v>
          </cell>
          <cell r="I269">
            <v>81542101212</v>
          </cell>
        </row>
        <row r="270">
          <cell r="A270">
            <v>79921055552</v>
          </cell>
          <cell r="B270" t="str">
            <v>Bionaturae</v>
          </cell>
          <cell r="H270" t="str">
            <v xml:space="preserve"> COOKIE EINKORN CRISPY COC</v>
          </cell>
          <cell r="I270">
            <v>81542101213</v>
          </cell>
        </row>
        <row r="271">
          <cell r="A271">
            <v>79921055552</v>
          </cell>
          <cell r="B271" t="str">
            <v>Bionaturae</v>
          </cell>
          <cell r="H271" t="str">
            <v xml:space="preserve"> 19 JOVIAL ENK SSLT CRKR</v>
          </cell>
          <cell r="I271">
            <v>81542101250</v>
          </cell>
        </row>
        <row r="272">
          <cell r="A272">
            <v>79921055553</v>
          </cell>
          <cell r="B272" t="str">
            <v>Bionaturae</v>
          </cell>
          <cell r="H272" t="str">
            <v xml:space="preserve"> 22 JOVIAL ENK ROSEMARY CKR</v>
          </cell>
          <cell r="I272">
            <v>81542101251</v>
          </cell>
        </row>
        <row r="273">
          <cell r="A273">
            <v>79921055554</v>
          </cell>
          <cell r="B273" t="str">
            <v>Bionaturae</v>
          </cell>
          <cell r="H273" t="str">
            <v xml:space="preserve"> CRCKR,OG2,EINKRN,TOM&amp;BSL </v>
          </cell>
          <cell r="I273">
            <v>81542101252</v>
          </cell>
        </row>
        <row r="274">
          <cell r="A274">
            <v>79921055555</v>
          </cell>
          <cell r="B274" t="str">
            <v>Bionaturae</v>
          </cell>
          <cell r="H274" t="str">
            <v xml:space="preserve"> 17 JOVIAL WHL PEELD TOM 18.3z</v>
          </cell>
          <cell r="I274">
            <v>81542101301</v>
          </cell>
        </row>
        <row r="275">
          <cell r="A275">
            <v>79921063401</v>
          </cell>
          <cell r="B275" t="str">
            <v>Bionaturae</v>
          </cell>
          <cell r="H275" t="str">
            <v xml:space="preserve"> 15 JOVIAL CRSHD TOMATO 18 oz</v>
          </cell>
          <cell r="I275">
            <v>81542101302</v>
          </cell>
        </row>
        <row r="276">
          <cell r="A276">
            <v>79921064546</v>
          </cell>
          <cell r="B276" t="str">
            <v>Bionaturae</v>
          </cell>
          <cell r="H276" t="str">
            <v xml:space="preserve"> 16 JOVIAL DCD TOMATOES</v>
          </cell>
          <cell r="I276">
            <v>81542101303</v>
          </cell>
        </row>
        <row r="277">
          <cell r="A277">
            <v>79921064547</v>
          </cell>
          <cell r="B277" t="str">
            <v>Bionaturae</v>
          </cell>
          <cell r="H277" t="str">
            <v xml:space="preserve"> 23 JOVIAL CANNELLINI BN</v>
          </cell>
          <cell r="I277">
            <v>81542101310</v>
          </cell>
        </row>
        <row r="278">
          <cell r="A278">
            <v>79921064548</v>
          </cell>
          <cell r="B278" t="str">
            <v>Bionaturae</v>
          </cell>
          <cell r="H278" t="str">
            <v xml:space="preserve"> 21 JOVIAL CHICKPEAS 13z      </v>
          </cell>
          <cell r="I278">
            <v>81542101312</v>
          </cell>
        </row>
        <row r="279">
          <cell r="A279">
            <v>79921064549</v>
          </cell>
          <cell r="B279" t="str">
            <v>Bionaturae</v>
          </cell>
          <cell r="H279" t="str">
            <v xml:space="preserve">BORLOTTI BEANS,OG1         </v>
          </cell>
          <cell r="I279">
            <v>81542101313</v>
          </cell>
        </row>
        <row r="280">
          <cell r="A280">
            <v>79921066661</v>
          </cell>
          <cell r="B280" t="str">
            <v>Bionaturae</v>
          </cell>
          <cell r="H280" t="str">
            <v xml:space="preserve"> 24 Jovial Kidney Beans</v>
          </cell>
          <cell r="I280">
            <v>81542101314</v>
          </cell>
        </row>
        <row r="281">
          <cell r="A281">
            <v>79921066661</v>
          </cell>
          <cell r="B281" t="str">
            <v>Bionaturae</v>
          </cell>
          <cell r="H281" t="str">
            <v>WHEAT BERRIES,OG1,EINKORN</v>
          </cell>
          <cell r="I281">
            <v>81542101401</v>
          </cell>
        </row>
        <row r="282">
          <cell r="A282">
            <v>79921066662</v>
          </cell>
          <cell r="B282" t="str">
            <v>Bionaturae</v>
          </cell>
          <cell r="H282" t="str">
            <v xml:space="preserve">  JOVIAL EINKORN FLOUR 10 LB</v>
          </cell>
          <cell r="I282">
            <v>81542101405</v>
          </cell>
        </row>
        <row r="283">
          <cell r="A283">
            <v>79921066663</v>
          </cell>
          <cell r="B283" t="str">
            <v>Bionaturae</v>
          </cell>
          <cell r="H283" t="str">
            <v xml:space="preserve"> 20 JOVIAL WW ENK FLOUR 32z</v>
          </cell>
          <cell r="I283">
            <v>81542101420</v>
          </cell>
        </row>
        <row r="284">
          <cell r="A284">
            <v>79921066664</v>
          </cell>
          <cell r="B284" t="str">
            <v>Bionaturae</v>
          </cell>
          <cell r="H284" t="str">
            <v xml:space="preserve"> BREAD FLOUR,GLUTEN FREE  </v>
          </cell>
          <cell r="I284">
            <v>81542101470</v>
          </cell>
        </row>
        <row r="285">
          <cell r="A285">
            <v>79921066665</v>
          </cell>
          <cell r="B285" t="str">
            <v>Bionaturae</v>
          </cell>
          <cell r="H285" t="str">
            <v xml:space="preserve"> JOVIAL PASTRY FLOUR GF</v>
          </cell>
          <cell r="I285">
            <v>81542101471</v>
          </cell>
        </row>
        <row r="286">
          <cell r="A286">
            <v>79921066665</v>
          </cell>
          <cell r="B286" t="str">
            <v>Bionaturae</v>
          </cell>
          <cell r="H286" t="str">
            <v xml:space="preserve"> JOVIAL BREAD FLOUR WG GF</v>
          </cell>
          <cell r="I286">
            <v>81542101475</v>
          </cell>
        </row>
        <row r="287">
          <cell r="A287">
            <v>79921077102</v>
          </cell>
          <cell r="B287" t="str">
            <v>Bionaturae</v>
          </cell>
          <cell r="H287" t="str">
            <v xml:space="preserve"> JOVIAL PSTRY FLOUR WG GF</v>
          </cell>
          <cell r="I287">
            <v>81542101476</v>
          </cell>
        </row>
        <row r="288">
          <cell r="A288">
            <v>79921077106</v>
          </cell>
          <cell r="B288" t="str">
            <v>Bionaturae</v>
          </cell>
          <cell r="H288" t="str">
            <v xml:space="preserve"> FRUIT SPREAD APRICOT ORG</v>
          </cell>
          <cell r="I288">
            <v>799210222219</v>
          </cell>
        </row>
        <row r="289">
          <cell r="A289">
            <v>79921077108</v>
          </cell>
          <cell r="B289" t="str">
            <v>Bionaturae</v>
          </cell>
          <cell r="H289" t="str">
            <v xml:space="preserve"> PASTA BRN RICE ELBOWS ORG</v>
          </cell>
          <cell r="I289">
            <v>815421011272</v>
          </cell>
        </row>
        <row r="290">
          <cell r="A290">
            <v>79921082501</v>
          </cell>
          <cell r="B290" t="str">
            <v>Bionaturae</v>
          </cell>
          <cell r="H290" t="str">
            <v xml:space="preserve"> Cassava Spaghetti 8 oz </v>
          </cell>
          <cell r="I290">
            <v>815421011906</v>
          </cell>
        </row>
        <row r="291">
          <cell r="A291">
            <v>79921082502</v>
          </cell>
          <cell r="B291" t="str">
            <v>Bionaturae</v>
          </cell>
          <cell r="H291" t="str">
            <v xml:space="preserve">Cassava Fusilli 8 oz  </v>
          </cell>
          <cell r="I291">
            <v>815421011913</v>
          </cell>
        </row>
        <row r="292">
          <cell r="A292">
            <v>79921092001</v>
          </cell>
          <cell r="B292" t="str">
            <v>Bionaturae</v>
          </cell>
          <cell r="H292" t="str">
            <v xml:space="preserve"> Cassava Penne 8 oz</v>
          </cell>
          <cell r="I292">
            <v>815421011920</v>
          </cell>
        </row>
        <row r="293">
          <cell r="A293">
            <v>79921096801</v>
          </cell>
          <cell r="B293" t="str">
            <v>Bionaturae</v>
          </cell>
          <cell r="H293" t="str">
            <v xml:space="preserve"> Cassava Orzo 8 oz </v>
          </cell>
          <cell r="I293">
            <v>815421011937</v>
          </cell>
        </row>
        <row r="294">
          <cell r="A294">
            <v>79921098001</v>
          </cell>
          <cell r="B294" t="str">
            <v>Bionaturae</v>
          </cell>
          <cell r="H294" t="str">
            <v xml:space="preserve"> Cassava Elbows 8 oz </v>
          </cell>
          <cell r="I294">
            <v>815421011944</v>
          </cell>
        </row>
        <row r="295">
          <cell r="A295">
            <v>79921098002</v>
          </cell>
          <cell r="B295" t="str">
            <v>Bionaturae</v>
          </cell>
          <cell r="H295" t="str">
            <v xml:space="preserve"> COOKIE CHERRY SOUR GF</v>
          </cell>
          <cell r="I295">
            <v>815421012040</v>
          </cell>
        </row>
        <row r="296">
          <cell r="A296">
            <v>79921098002</v>
          </cell>
          <cell r="B296" t="str">
            <v>Bionaturae</v>
          </cell>
          <cell r="H296" t="str">
            <v xml:space="preserve"> COOKIE EINKORN GINGER ORG</v>
          </cell>
          <cell r="I296">
            <v>815421012125</v>
          </cell>
        </row>
        <row r="297">
          <cell r="A297">
            <v>79921098002</v>
          </cell>
          <cell r="B297" t="str">
            <v>Bionaturae</v>
          </cell>
        </row>
        <row r="298">
          <cell r="A298">
            <v>79921098003</v>
          </cell>
          <cell r="B298" t="str">
            <v>Bionaturae</v>
          </cell>
        </row>
        <row r="299">
          <cell r="A299">
            <v>79921098003</v>
          </cell>
          <cell r="B299" t="str">
            <v>Bionaturae</v>
          </cell>
        </row>
        <row r="300">
          <cell r="A300">
            <v>81542101100</v>
          </cell>
          <cell r="B300" t="str">
            <v>Jovial</v>
          </cell>
        </row>
        <row r="301">
          <cell r="A301">
            <v>81542101103</v>
          </cell>
          <cell r="B301" t="str">
            <v>Jovial</v>
          </cell>
        </row>
        <row r="302">
          <cell r="A302">
            <v>81542101104</v>
          </cell>
          <cell r="B302" t="str">
            <v>Jovial</v>
          </cell>
        </row>
        <row r="303">
          <cell r="A303">
            <v>81542101110</v>
          </cell>
          <cell r="B303" t="str">
            <v>Jovial</v>
          </cell>
        </row>
        <row r="304">
          <cell r="A304">
            <v>81542101111</v>
          </cell>
          <cell r="B304" t="str">
            <v>Jovial</v>
          </cell>
        </row>
        <row r="305">
          <cell r="A305">
            <v>81542101112</v>
          </cell>
          <cell r="B305" t="str">
            <v>Jovial</v>
          </cell>
        </row>
        <row r="306">
          <cell r="A306">
            <v>81542101113</v>
          </cell>
          <cell r="B306" t="str">
            <v>Jovial</v>
          </cell>
        </row>
        <row r="307">
          <cell r="A307">
            <v>81542101114</v>
          </cell>
          <cell r="B307" t="str">
            <v>Jovial</v>
          </cell>
        </row>
        <row r="308">
          <cell r="A308">
            <v>81542101120</v>
          </cell>
          <cell r="B308" t="str">
            <v>Jovial</v>
          </cell>
        </row>
        <row r="309">
          <cell r="A309">
            <v>81542101121</v>
          </cell>
          <cell r="B309" t="str">
            <v>Jovial</v>
          </cell>
        </row>
        <row r="310">
          <cell r="A310">
            <v>81542101122</v>
          </cell>
          <cell r="B310" t="str">
            <v>Jovial</v>
          </cell>
        </row>
        <row r="311">
          <cell r="A311">
            <v>81542101123</v>
          </cell>
          <cell r="B311" t="str">
            <v>Jovial</v>
          </cell>
        </row>
        <row r="312">
          <cell r="A312">
            <v>81542101124</v>
          </cell>
          <cell r="B312" t="str">
            <v>Jovial</v>
          </cell>
        </row>
        <row r="313">
          <cell r="A313">
            <v>81542101125</v>
          </cell>
          <cell r="B313" t="str">
            <v>Jovial</v>
          </cell>
        </row>
        <row r="314">
          <cell r="A314">
            <v>81542101126</v>
          </cell>
          <cell r="B314" t="str">
            <v>Jovial</v>
          </cell>
        </row>
        <row r="315">
          <cell r="A315">
            <v>81542101127</v>
          </cell>
          <cell r="B315" t="str">
            <v>Jovial</v>
          </cell>
        </row>
        <row r="316">
          <cell r="A316">
            <v>81542101128</v>
          </cell>
          <cell r="B316" t="str">
            <v>Jovial</v>
          </cell>
        </row>
        <row r="317">
          <cell r="A317">
            <v>81542101129</v>
          </cell>
          <cell r="B317" t="str">
            <v>Jovial</v>
          </cell>
        </row>
        <row r="318">
          <cell r="A318">
            <v>81542101130</v>
          </cell>
          <cell r="B318" t="str">
            <v>Jovial</v>
          </cell>
        </row>
        <row r="319">
          <cell r="A319">
            <v>81542101131</v>
          </cell>
          <cell r="B319" t="str">
            <v>Jovial</v>
          </cell>
        </row>
        <row r="320">
          <cell r="A320">
            <v>81542101201</v>
          </cell>
          <cell r="B320" t="str">
            <v>Jovial</v>
          </cell>
        </row>
        <row r="321">
          <cell r="A321">
            <v>81542101203</v>
          </cell>
          <cell r="B321" t="str">
            <v>Jovial</v>
          </cell>
        </row>
        <row r="322">
          <cell r="A322">
            <v>81542101204</v>
          </cell>
          <cell r="B322" t="str">
            <v>Jovial</v>
          </cell>
        </row>
        <row r="323">
          <cell r="A323">
            <v>81542101211</v>
          </cell>
          <cell r="B323" t="str">
            <v>Jovial</v>
          </cell>
        </row>
        <row r="324">
          <cell r="A324">
            <v>81542101212</v>
          </cell>
          <cell r="B324" t="str">
            <v>Jovial</v>
          </cell>
        </row>
        <row r="325">
          <cell r="A325">
            <v>81542101213</v>
          </cell>
          <cell r="B325" t="str">
            <v>Jovial</v>
          </cell>
        </row>
        <row r="326">
          <cell r="A326">
            <v>81542101250</v>
          </cell>
          <cell r="B326" t="str">
            <v>Jovial</v>
          </cell>
        </row>
        <row r="327">
          <cell r="A327">
            <v>81542101251</v>
          </cell>
          <cell r="B327" t="str">
            <v>Jovial</v>
          </cell>
        </row>
        <row r="328">
          <cell r="A328">
            <v>81542101252</v>
          </cell>
          <cell r="B328" t="str">
            <v>Jovial</v>
          </cell>
        </row>
        <row r="329">
          <cell r="A329">
            <v>81542101301</v>
          </cell>
          <cell r="B329" t="str">
            <v>Jovial</v>
          </cell>
        </row>
        <row r="330">
          <cell r="A330">
            <v>81542101302</v>
          </cell>
          <cell r="B330" t="str">
            <v>Jovial</v>
          </cell>
        </row>
        <row r="331">
          <cell r="A331">
            <v>81542101303</v>
          </cell>
          <cell r="B331" t="str">
            <v>Jovial</v>
          </cell>
        </row>
        <row r="332">
          <cell r="A332">
            <v>81542101310</v>
          </cell>
          <cell r="B332" t="str">
            <v>Jovial</v>
          </cell>
        </row>
        <row r="333">
          <cell r="A333">
            <v>81542101312</v>
          </cell>
          <cell r="B333" t="str">
            <v>Jovial</v>
          </cell>
        </row>
        <row r="334">
          <cell r="A334">
            <v>81542101313</v>
          </cell>
          <cell r="B334" t="str">
            <v>Jovial</v>
          </cell>
        </row>
        <row r="335">
          <cell r="A335">
            <v>81542101314</v>
          </cell>
          <cell r="B335" t="str">
            <v>Jovial</v>
          </cell>
        </row>
        <row r="336">
          <cell r="A336">
            <v>81542101401</v>
          </cell>
          <cell r="B336" t="str">
            <v>Jovial</v>
          </cell>
        </row>
        <row r="337">
          <cell r="A337">
            <v>81542101405</v>
          </cell>
          <cell r="B337" t="str">
            <v>Jovial</v>
          </cell>
        </row>
        <row r="338">
          <cell r="A338">
            <v>81542101420</v>
          </cell>
          <cell r="B338" t="str">
            <v>Jovial</v>
          </cell>
        </row>
        <row r="339">
          <cell r="A339">
            <v>81542101470</v>
          </cell>
          <cell r="B339" t="str">
            <v>Jovial</v>
          </cell>
        </row>
        <row r="340">
          <cell r="A340">
            <v>81542101471</v>
          </cell>
          <cell r="B340" t="str">
            <v>Jovial</v>
          </cell>
        </row>
        <row r="341">
          <cell r="A341">
            <v>81542101475</v>
          </cell>
          <cell r="B341" t="str">
            <v>Jovial</v>
          </cell>
        </row>
        <row r="342">
          <cell r="A342">
            <v>81542101476</v>
          </cell>
          <cell r="B342" t="str">
            <v>Jovial</v>
          </cell>
        </row>
        <row r="343">
          <cell r="A343">
            <v>799210222219</v>
          </cell>
          <cell r="B343" t="str">
            <v>Jovial</v>
          </cell>
        </row>
        <row r="344">
          <cell r="A344">
            <v>815421011272</v>
          </cell>
          <cell r="B344" t="str">
            <v>Jovial</v>
          </cell>
        </row>
        <row r="345">
          <cell r="A345">
            <v>815421011906</v>
          </cell>
          <cell r="B345" t="str">
            <v>Jovial</v>
          </cell>
        </row>
        <row r="346">
          <cell r="A346">
            <v>815421011913</v>
          </cell>
          <cell r="B346" t="str">
            <v>Jovial</v>
          </cell>
        </row>
        <row r="347">
          <cell r="A347">
            <v>815421011920</v>
          </cell>
          <cell r="B347" t="str">
            <v>Jovial</v>
          </cell>
        </row>
        <row r="348">
          <cell r="A348">
            <v>815421011937</v>
          </cell>
          <cell r="B348" t="str">
            <v>Jovial</v>
          </cell>
        </row>
        <row r="349">
          <cell r="A349">
            <v>815421011944</v>
          </cell>
          <cell r="B349" t="str">
            <v>Jovial</v>
          </cell>
        </row>
        <row r="350">
          <cell r="A350">
            <v>815421012040</v>
          </cell>
          <cell r="B350" t="str">
            <v>Jovial</v>
          </cell>
        </row>
        <row r="351">
          <cell r="A351">
            <v>815421012125</v>
          </cell>
          <cell r="B351" t="str">
            <v>Jovial</v>
          </cell>
        </row>
        <row r="352">
          <cell r="A352">
            <v>79921011250</v>
          </cell>
          <cell r="B352" t="str">
            <v>Bionaturae</v>
          </cell>
        </row>
        <row r="353">
          <cell r="A353">
            <v>79921011500</v>
          </cell>
          <cell r="B353" t="str">
            <v>Bionaturae</v>
          </cell>
        </row>
        <row r="354">
          <cell r="A354">
            <v>79921043401</v>
          </cell>
          <cell r="B354" t="str">
            <v>Bionaturae</v>
          </cell>
        </row>
        <row r="355">
          <cell r="A355">
            <v>79921043402</v>
          </cell>
          <cell r="B355" t="str">
            <v>Bionaturae</v>
          </cell>
        </row>
        <row r="356">
          <cell r="A356">
            <v>79921043403</v>
          </cell>
          <cell r="B356" t="str">
            <v>Bionaturae</v>
          </cell>
        </row>
        <row r="357">
          <cell r="A357">
            <v>79921043404</v>
          </cell>
          <cell r="B357" t="str">
            <v>Bionaturae</v>
          </cell>
        </row>
        <row r="358">
          <cell r="A358">
            <v>79921043405</v>
          </cell>
          <cell r="B358" t="str">
            <v>Bionaturae</v>
          </cell>
        </row>
        <row r="359">
          <cell r="A359">
            <v>79921043406</v>
          </cell>
          <cell r="B359" t="str">
            <v>Bionaturae</v>
          </cell>
        </row>
        <row r="360">
          <cell r="A360">
            <v>79921054547</v>
          </cell>
          <cell r="B360" t="str">
            <v>Bionaturae</v>
          </cell>
        </row>
        <row r="361">
          <cell r="A361">
            <v>79921055551</v>
          </cell>
          <cell r="B361" t="str">
            <v>Bionaturae</v>
          </cell>
        </row>
        <row r="362">
          <cell r="A362">
            <v>79921055553</v>
          </cell>
          <cell r="B362" t="str">
            <v>Bionaturae</v>
          </cell>
        </row>
        <row r="363">
          <cell r="A363">
            <v>79921055554</v>
          </cell>
          <cell r="B363" t="str">
            <v>Bionaturae</v>
          </cell>
        </row>
        <row r="364">
          <cell r="A364">
            <v>79921066661</v>
          </cell>
          <cell r="B364" t="str">
            <v>Bionaturae</v>
          </cell>
        </row>
        <row r="365">
          <cell r="A365">
            <v>79921066664</v>
          </cell>
          <cell r="B365" t="str">
            <v>Bionaturae</v>
          </cell>
        </row>
        <row r="366">
          <cell r="A366">
            <v>79921066665</v>
          </cell>
          <cell r="B366" t="str">
            <v>Bionaturae</v>
          </cell>
        </row>
        <row r="367">
          <cell r="A367">
            <v>79921066665</v>
          </cell>
          <cell r="B367" t="str">
            <v>Bionaturae</v>
          </cell>
        </row>
        <row r="368">
          <cell r="A368">
            <v>79921082501</v>
          </cell>
          <cell r="B368" t="str">
            <v>Bionaturae</v>
          </cell>
        </row>
        <row r="369">
          <cell r="A369">
            <v>79921082502</v>
          </cell>
          <cell r="B369" t="str">
            <v>Bionaturae</v>
          </cell>
        </row>
        <row r="370">
          <cell r="A370">
            <v>79921092001</v>
          </cell>
          <cell r="B370" t="str">
            <v>Bionaturae</v>
          </cell>
        </row>
        <row r="371">
          <cell r="A371">
            <v>79921096801</v>
          </cell>
          <cell r="B371" t="str">
            <v>Bionaturae</v>
          </cell>
        </row>
        <row r="372">
          <cell r="A372">
            <v>81542101110</v>
          </cell>
          <cell r="B372" t="str">
            <v>Jovial</v>
          </cell>
        </row>
        <row r="373">
          <cell r="A373">
            <v>81542101112</v>
          </cell>
          <cell r="B373" t="str">
            <v>Jovial</v>
          </cell>
        </row>
        <row r="374">
          <cell r="A374">
            <v>81542101113</v>
          </cell>
          <cell r="B374" t="str">
            <v>Jovial</v>
          </cell>
        </row>
        <row r="375">
          <cell r="A375">
            <v>81542101120</v>
          </cell>
          <cell r="B375" t="str">
            <v>Jovial</v>
          </cell>
        </row>
        <row r="376">
          <cell r="A376">
            <v>81542101121</v>
          </cell>
          <cell r="B376" t="str">
            <v>Jovial</v>
          </cell>
        </row>
        <row r="377">
          <cell r="A377">
            <v>81542101122</v>
          </cell>
          <cell r="B377" t="str">
            <v>Jovial</v>
          </cell>
        </row>
        <row r="378">
          <cell r="A378">
            <v>81542101123</v>
          </cell>
          <cell r="B378" t="str">
            <v>Jovial</v>
          </cell>
        </row>
        <row r="379">
          <cell r="A379">
            <v>81542101125</v>
          </cell>
          <cell r="B379" t="str">
            <v>Jovial</v>
          </cell>
        </row>
        <row r="380">
          <cell r="A380">
            <v>81542101127</v>
          </cell>
          <cell r="B380" t="str">
            <v>Jovial</v>
          </cell>
        </row>
        <row r="381">
          <cell r="A381">
            <v>81542101128</v>
          </cell>
          <cell r="B381" t="str">
            <v>Jovial</v>
          </cell>
        </row>
        <row r="382">
          <cell r="A382">
            <v>81542101130</v>
          </cell>
          <cell r="B382" t="str">
            <v>Jovial</v>
          </cell>
        </row>
        <row r="383">
          <cell r="A383">
            <v>81542101211</v>
          </cell>
          <cell r="B383" t="str">
            <v>Jovial</v>
          </cell>
        </row>
        <row r="384">
          <cell r="A384">
            <v>81542101213</v>
          </cell>
          <cell r="B384" t="str">
            <v>Jovial</v>
          </cell>
        </row>
        <row r="385">
          <cell r="A385">
            <v>81542101301</v>
          </cell>
          <cell r="B385" t="str">
            <v>Jovial</v>
          </cell>
        </row>
        <row r="386">
          <cell r="A386">
            <v>81542101302</v>
          </cell>
          <cell r="B386" t="str">
            <v>Jovial</v>
          </cell>
        </row>
        <row r="387">
          <cell r="A387">
            <v>81542101303</v>
          </cell>
          <cell r="B387" t="str">
            <v>Jovial</v>
          </cell>
        </row>
        <row r="388">
          <cell r="A388">
            <v>815421011906</v>
          </cell>
          <cell r="B388" t="str">
            <v>Jovial</v>
          </cell>
        </row>
        <row r="389">
          <cell r="A389">
            <v>815421011913</v>
          </cell>
          <cell r="B389" t="str">
            <v>Jovial</v>
          </cell>
        </row>
        <row r="390">
          <cell r="A390">
            <v>815421011920</v>
          </cell>
          <cell r="B390" t="str">
            <v>Jovial</v>
          </cell>
        </row>
        <row r="391">
          <cell r="A391">
            <v>815421011937</v>
          </cell>
          <cell r="B391" t="str">
            <v>Jovial</v>
          </cell>
        </row>
        <row r="392">
          <cell r="A392">
            <v>815421011944</v>
          </cell>
          <cell r="B392" t="str">
            <v>Jovial</v>
          </cell>
        </row>
        <row r="393">
          <cell r="A393">
            <v>79921011111</v>
          </cell>
          <cell r="B393" t="str">
            <v>Bionaturae</v>
          </cell>
        </row>
        <row r="394">
          <cell r="A394">
            <v>79921013000</v>
          </cell>
          <cell r="B394" t="str">
            <v>Bionaturae</v>
          </cell>
        </row>
        <row r="395">
          <cell r="A395">
            <v>79921017501</v>
          </cell>
          <cell r="B395" t="str">
            <v>Bionaturae</v>
          </cell>
        </row>
        <row r="396">
          <cell r="A396">
            <v>79921022222</v>
          </cell>
          <cell r="B396" t="str">
            <v>Bionaturae</v>
          </cell>
        </row>
        <row r="397">
          <cell r="A397">
            <v>79921022223</v>
          </cell>
          <cell r="B397" t="str">
            <v>Bionaturae</v>
          </cell>
        </row>
        <row r="398">
          <cell r="A398">
            <v>79921022227</v>
          </cell>
          <cell r="B398" t="str">
            <v>Bionaturae</v>
          </cell>
        </row>
        <row r="399">
          <cell r="A399">
            <v>79921022228</v>
          </cell>
          <cell r="B399" t="str">
            <v>Bionaturae</v>
          </cell>
        </row>
        <row r="400">
          <cell r="A400">
            <v>79921022229</v>
          </cell>
          <cell r="B400" t="str">
            <v>Bionaturae</v>
          </cell>
        </row>
        <row r="401">
          <cell r="A401">
            <v>79921022230</v>
          </cell>
          <cell r="B401" t="str">
            <v>Bionaturae</v>
          </cell>
        </row>
        <row r="402">
          <cell r="A402">
            <v>79921022231</v>
          </cell>
          <cell r="B402" t="str">
            <v>Bionaturae</v>
          </cell>
        </row>
        <row r="403">
          <cell r="A403">
            <v>79921022232</v>
          </cell>
          <cell r="B403" t="str">
            <v>Bionaturae</v>
          </cell>
        </row>
        <row r="404">
          <cell r="A404">
            <v>79921037501</v>
          </cell>
          <cell r="B404" t="str">
            <v>Bionaturae</v>
          </cell>
        </row>
        <row r="405">
          <cell r="A405">
            <v>79921037502</v>
          </cell>
          <cell r="B405" t="str">
            <v>Bionaturae</v>
          </cell>
        </row>
        <row r="406">
          <cell r="A406">
            <v>79921037503</v>
          </cell>
          <cell r="B406" t="str">
            <v>Bionaturae</v>
          </cell>
        </row>
        <row r="407">
          <cell r="A407">
            <v>79921037506</v>
          </cell>
          <cell r="B407" t="str">
            <v>Bionaturae</v>
          </cell>
        </row>
        <row r="408">
          <cell r="A408">
            <v>79921037509</v>
          </cell>
          <cell r="B408" t="str">
            <v>Bionaturae</v>
          </cell>
        </row>
        <row r="409">
          <cell r="A409">
            <v>79921054540</v>
          </cell>
          <cell r="B409" t="str">
            <v>Bionaturae</v>
          </cell>
        </row>
        <row r="410">
          <cell r="A410">
            <v>79921054546</v>
          </cell>
          <cell r="B410" t="str">
            <v>Bionaturae</v>
          </cell>
        </row>
        <row r="411">
          <cell r="A411">
            <v>79921055552</v>
          </cell>
          <cell r="B411" t="str">
            <v>Bionaturae</v>
          </cell>
        </row>
        <row r="412">
          <cell r="A412">
            <v>79921055552</v>
          </cell>
          <cell r="B412" t="str">
            <v>Bionaturae</v>
          </cell>
        </row>
        <row r="413">
          <cell r="A413">
            <v>79921055555</v>
          </cell>
          <cell r="B413" t="str">
            <v>Bionaturae</v>
          </cell>
        </row>
        <row r="414">
          <cell r="A414">
            <v>79921063401</v>
          </cell>
          <cell r="B414" t="str">
            <v>Bionaturae</v>
          </cell>
        </row>
        <row r="415">
          <cell r="A415">
            <v>79921064546</v>
          </cell>
          <cell r="B415" t="str">
            <v>Bionaturae</v>
          </cell>
        </row>
        <row r="416">
          <cell r="A416">
            <v>79921064547</v>
          </cell>
          <cell r="B416" t="str">
            <v>Bionaturae</v>
          </cell>
        </row>
        <row r="417">
          <cell r="A417">
            <v>79921064548</v>
          </cell>
          <cell r="B417" t="str">
            <v>Bionaturae</v>
          </cell>
        </row>
        <row r="418">
          <cell r="A418">
            <v>79921064549</v>
          </cell>
          <cell r="B418" t="str">
            <v>Bionaturae</v>
          </cell>
        </row>
        <row r="419">
          <cell r="A419">
            <v>79921066661</v>
          </cell>
          <cell r="B419" t="str">
            <v>Bionaturae</v>
          </cell>
        </row>
        <row r="420">
          <cell r="A420">
            <v>79921066662</v>
          </cell>
          <cell r="B420" t="str">
            <v>Bionaturae</v>
          </cell>
        </row>
        <row r="421">
          <cell r="A421">
            <v>79921066663</v>
          </cell>
          <cell r="B421" t="str">
            <v>Bionaturae</v>
          </cell>
        </row>
        <row r="422">
          <cell r="A422">
            <v>79921077102</v>
          </cell>
          <cell r="B422" t="str">
            <v>Bionaturae</v>
          </cell>
        </row>
        <row r="423">
          <cell r="A423">
            <v>79921077106</v>
          </cell>
          <cell r="B423" t="str">
            <v>Bionaturae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OM-UPLOAD"/>
      <sheetName val="DATA"/>
      <sheetName val="Sheet2"/>
      <sheetName val="PMI Contact"/>
      <sheetName val="Zone Pricing"/>
      <sheetName val="DV to hide"/>
      <sheetName val="Sheet1"/>
      <sheetName val="Pricing"/>
    </sheetNames>
    <sheetDataSet>
      <sheetData sheetId="0" refreshError="1"/>
      <sheetData sheetId="1">
        <row r="1">
          <cell r="A1" t="str">
            <v>ACME</v>
          </cell>
        </row>
        <row r="2">
          <cell r="A2" t="str">
            <v>ACME OHIO</v>
          </cell>
        </row>
        <row r="3">
          <cell r="A3" t="str">
            <v>AFFLIATED</v>
          </cell>
        </row>
        <row r="4">
          <cell r="A4" t="str">
            <v>AFS</v>
          </cell>
        </row>
        <row r="5">
          <cell r="A5" t="str">
            <v>AGFL</v>
          </cell>
        </row>
        <row r="6">
          <cell r="A6" t="str">
            <v>AGNE</v>
          </cell>
        </row>
        <row r="7">
          <cell r="A7" t="str">
            <v>ALBERTSONS</v>
          </cell>
        </row>
        <row r="8">
          <cell r="A8" t="str">
            <v>ASSOC GROC</v>
          </cell>
        </row>
        <row r="9">
          <cell r="A9" t="str">
            <v>B&amp;R STORES</v>
          </cell>
        </row>
        <row r="10">
          <cell r="A10" t="str">
            <v>BAG N SAVE</v>
          </cell>
        </row>
        <row r="11">
          <cell r="A11" t="str">
            <v>BIG Y</v>
          </cell>
        </row>
        <row r="12">
          <cell r="A12" t="str">
            <v>BIGGS</v>
          </cell>
        </row>
        <row r="13">
          <cell r="A13" t="str">
            <v>BILO</v>
          </cell>
        </row>
        <row r="14">
          <cell r="A14" t="str">
            <v>BOBS SUPER</v>
          </cell>
        </row>
        <row r="15">
          <cell r="A15" t="str">
            <v>BROOK BROS</v>
          </cell>
        </row>
        <row r="16">
          <cell r="A16" t="str">
            <v>BROOKSHIRE</v>
          </cell>
        </row>
        <row r="17">
          <cell r="A17" t="str">
            <v>BRUNOS</v>
          </cell>
        </row>
        <row r="18">
          <cell r="A18" t="str">
            <v>BUEHLERS</v>
          </cell>
        </row>
        <row r="19">
          <cell r="A19" t="str">
            <v>BUSCHS</v>
          </cell>
        </row>
        <row r="20">
          <cell r="A20" t="str">
            <v>BUTERA</v>
          </cell>
        </row>
        <row r="21">
          <cell r="A21" t="str">
            <v>CAPUTOS</v>
          </cell>
        </row>
        <row r="22">
          <cell r="A22" t="str">
            <v>CENT MKT</v>
          </cell>
        </row>
        <row r="23">
          <cell r="A23" t="str">
            <v>CHURCHILLS</v>
          </cell>
        </row>
        <row r="24">
          <cell r="A24" t="str">
            <v>CHVY CHASE</v>
          </cell>
        </row>
        <row r="25">
          <cell r="A25" t="str">
            <v>CIBO EXP</v>
          </cell>
        </row>
        <row r="26">
          <cell r="A26" t="str">
            <v>COBORNS</v>
          </cell>
        </row>
        <row r="27">
          <cell r="A27" t="str">
            <v>COSENTINOS</v>
          </cell>
        </row>
        <row r="28">
          <cell r="A28" t="str">
            <v>CUB</v>
          </cell>
        </row>
        <row r="29">
          <cell r="A29" t="str">
            <v>CV MARVINS</v>
          </cell>
        </row>
        <row r="30">
          <cell r="A30" t="str">
            <v>DAHLS</v>
          </cell>
        </row>
        <row r="31">
          <cell r="A31" t="str">
            <v>DANS</v>
          </cell>
        </row>
        <row r="32">
          <cell r="A32" t="str">
            <v>DILLONS</v>
          </cell>
        </row>
        <row r="33">
          <cell r="A33" t="str">
            <v>EW JAMES</v>
          </cell>
        </row>
        <row r="34">
          <cell r="A34" t="str">
            <v>EXPORT</v>
          </cell>
        </row>
        <row r="35">
          <cell r="A35" t="str">
            <v>EYE LEVEL</v>
          </cell>
        </row>
        <row r="36">
          <cell r="A36" t="str">
            <v>FAIR MKT</v>
          </cell>
        </row>
        <row r="37">
          <cell r="A37" t="str">
            <v>FARM FRESH</v>
          </cell>
        </row>
        <row r="38">
          <cell r="A38" t="str">
            <v>FIESTA</v>
          </cell>
        </row>
        <row r="39">
          <cell r="A39" t="str">
            <v>FISHER FDS</v>
          </cell>
        </row>
        <row r="40">
          <cell r="A40" t="str">
            <v>FOOD GIANT</v>
          </cell>
        </row>
        <row r="41">
          <cell r="A41" t="str">
            <v>FOOD LION</v>
          </cell>
        </row>
        <row r="42">
          <cell r="A42" t="str">
            <v>FORTH FDS</v>
          </cell>
        </row>
        <row r="43">
          <cell r="A43" t="str">
            <v>FOUR B GRP</v>
          </cell>
        </row>
        <row r="44">
          <cell r="A44" t="str">
            <v>GARD FRESH</v>
          </cell>
        </row>
        <row r="45">
          <cell r="A45" t="str">
            <v>GARDEN RID</v>
          </cell>
        </row>
        <row r="46">
          <cell r="A46" t="str">
            <v>GELSON</v>
          </cell>
        </row>
        <row r="47">
          <cell r="A47" t="str">
            <v>GMS</v>
          </cell>
        </row>
        <row r="48">
          <cell r="A48" t="str">
            <v>GNC</v>
          </cell>
        </row>
        <row r="49">
          <cell r="A49" t="str">
            <v>GORDYS</v>
          </cell>
        </row>
        <row r="50">
          <cell r="A50" t="str">
            <v>GRAND UNIO</v>
          </cell>
        </row>
        <row r="51">
          <cell r="A51" t="str">
            <v>GROC SUPP</v>
          </cell>
        </row>
        <row r="52">
          <cell r="A52" t="str">
            <v>HAGGENS</v>
          </cell>
        </row>
        <row r="53">
          <cell r="A53" t="str">
            <v>HARMONS</v>
          </cell>
        </row>
        <row r="54">
          <cell r="A54" t="str">
            <v>HARPS</v>
          </cell>
        </row>
        <row r="55">
          <cell r="A55" t="str">
            <v>HARRYS</v>
          </cell>
        </row>
        <row r="56">
          <cell r="A56" t="str">
            <v>HEB</v>
          </cell>
        </row>
        <row r="57">
          <cell r="A57" t="str">
            <v>HOLLYWOOD</v>
          </cell>
        </row>
        <row r="58">
          <cell r="A58" t="str">
            <v>HORNBACH</v>
          </cell>
        </row>
        <row r="59">
          <cell r="A59" t="str">
            <v>HORROCKS</v>
          </cell>
        </row>
        <row r="60">
          <cell r="A60" t="str">
            <v>HOUCHENS</v>
          </cell>
        </row>
        <row r="61">
          <cell r="A61" t="str">
            <v>HUGOS</v>
          </cell>
        </row>
        <row r="62">
          <cell r="A62" t="str">
            <v>INDPNDT-GL</v>
          </cell>
        </row>
        <row r="63">
          <cell r="A63" t="str">
            <v>INDPNDT-MW</v>
          </cell>
        </row>
        <row r="64">
          <cell r="A64" t="str">
            <v>INDPNDT-NE</v>
          </cell>
        </row>
        <row r="65">
          <cell r="A65" t="str">
            <v>INDPNDT-NW</v>
          </cell>
        </row>
        <row r="66">
          <cell r="A66" t="str">
            <v>INDPNDT-SE</v>
          </cell>
        </row>
        <row r="67">
          <cell r="A67" t="str">
            <v>INDPNDT-SW</v>
          </cell>
        </row>
        <row r="68">
          <cell r="A68" t="str">
            <v>INDPNDT-W</v>
          </cell>
        </row>
        <row r="69">
          <cell r="A69" t="str">
            <v>JERRYS</v>
          </cell>
        </row>
        <row r="70">
          <cell r="A70" t="str">
            <v>JEWEL</v>
          </cell>
        </row>
        <row r="71">
          <cell r="A71" t="str">
            <v>JOHANNESON</v>
          </cell>
        </row>
        <row r="72">
          <cell r="A72" t="str">
            <v>JUNGLE JIM</v>
          </cell>
        </row>
        <row r="73">
          <cell r="A73" t="str">
            <v>KeHE DIREC</v>
          </cell>
        </row>
        <row r="74">
          <cell r="A74" t="str">
            <v>KEY FOODS</v>
          </cell>
        </row>
        <row r="75">
          <cell r="A75" t="str">
            <v>KINGS</v>
          </cell>
        </row>
        <row r="76">
          <cell r="A76" t="str">
            <v>KMART</v>
          </cell>
        </row>
        <row r="77">
          <cell r="A77" t="str">
            <v>KNOWLANS</v>
          </cell>
        </row>
        <row r="78">
          <cell r="A78" t="str">
            <v>KOWALSKIS</v>
          </cell>
        </row>
        <row r="79">
          <cell r="A79" t="str">
            <v>KROGER</v>
          </cell>
        </row>
        <row r="80">
          <cell r="A80" t="str">
            <v>KROGER-MID</v>
          </cell>
        </row>
        <row r="81">
          <cell r="A81" t="str">
            <v>KROGER-MID</v>
          </cell>
        </row>
        <row r="82">
          <cell r="A82" t="str">
            <v>KROGER-CIN</v>
          </cell>
        </row>
        <row r="83">
          <cell r="A83" t="str">
            <v>KROGER-COL</v>
          </cell>
        </row>
        <row r="84">
          <cell r="A84" t="str">
            <v>KROGER-DEL</v>
          </cell>
        </row>
        <row r="85">
          <cell r="A85" t="str">
            <v>KROGER-IND</v>
          </cell>
        </row>
        <row r="86">
          <cell r="A86" t="str">
            <v>KROGER-LOU</v>
          </cell>
        </row>
        <row r="87">
          <cell r="A87" t="str">
            <v>KROGER-MIC</v>
          </cell>
        </row>
        <row r="88">
          <cell r="A88" t="str">
            <v>KROGER-TX</v>
          </cell>
        </row>
        <row r="89">
          <cell r="A89" t="str">
            <v>KROGER-ATL</v>
          </cell>
        </row>
        <row r="90">
          <cell r="A90" t="str">
            <v>LAKESHORE</v>
          </cell>
        </row>
        <row r="91">
          <cell r="A91" t="str">
            <v>LUNDS</v>
          </cell>
        </row>
        <row r="92">
          <cell r="A92" t="str">
            <v>LYNNS</v>
          </cell>
        </row>
        <row r="93">
          <cell r="A93" t="str">
            <v>MACS</v>
          </cell>
        </row>
        <row r="94">
          <cell r="A94" t="str">
            <v>MARSH</v>
          </cell>
        </row>
        <row r="95">
          <cell r="A95" t="str">
            <v>MARTINS</v>
          </cell>
        </row>
        <row r="96">
          <cell r="A96" t="str">
            <v>MCKEEVER</v>
          </cell>
        </row>
        <row r="97">
          <cell r="A97" t="str">
            <v>MDI</v>
          </cell>
        </row>
        <row r="98">
          <cell r="A98" t="str">
            <v>MEGA FOODS</v>
          </cell>
        </row>
        <row r="99">
          <cell r="A99" t="str">
            <v>MEIJER</v>
          </cell>
        </row>
        <row r="100">
          <cell r="A100" t="str">
            <v>MINERS</v>
          </cell>
        </row>
        <row r="101">
          <cell r="A101" t="str">
            <v>MINYARDS</v>
          </cell>
        </row>
        <row r="102">
          <cell r="A102" t="str">
            <v>MK-BERRY</v>
          </cell>
        </row>
        <row r="103">
          <cell r="A103" t="str">
            <v>MK-BOTTOML</v>
          </cell>
        </row>
        <row r="104">
          <cell r="A104" t="str">
            <v>MK-CREEDON</v>
          </cell>
        </row>
        <row r="105">
          <cell r="A105" t="str">
            <v>MK-EVANOFF</v>
          </cell>
        </row>
        <row r="106">
          <cell r="A106" t="str">
            <v>MK-FERRIS</v>
          </cell>
        </row>
        <row r="107">
          <cell r="A107" t="str">
            <v>MK-FORT</v>
          </cell>
        </row>
        <row r="108">
          <cell r="A108" t="str">
            <v>MK-GRASHOF</v>
          </cell>
        </row>
        <row r="109">
          <cell r="A109" t="str">
            <v>MK-GROVER</v>
          </cell>
        </row>
        <row r="110">
          <cell r="A110" t="str">
            <v>MK-GUSTAFS</v>
          </cell>
        </row>
        <row r="111">
          <cell r="A111" t="str">
            <v>MK-GUTIERE</v>
          </cell>
        </row>
        <row r="112">
          <cell r="A112" t="str">
            <v>MK-HIGGENB</v>
          </cell>
        </row>
        <row r="113">
          <cell r="A113" t="str">
            <v>MK-JOHNSTO</v>
          </cell>
        </row>
        <row r="114">
          <cell r="A114" t="str">
            <v>MK-KRISTOF</v>
          </cell>
        </row>
        <row r="115">
          <cell r="A115" t="str">
            <v>MK-KROENCK</v>
          </cell>
        </row>
        <row r="116">
          <cell r="A116" t="str">
            <v>MK-LEANNAI</v>
          </cell>
        </row>
        <row r="117">
          <cell r="A117" t="str">
            <v>MK-MCCORD</v>
          </cell>
        </row>
        <row r="118">
          <cell r="A118" t="str">
            <v>MK-MEANS</v>
          </cell>
        </row>
        <row r="119">
          <cell r="A119" t="str">
            <v>MK-MELTZER</v>
          </cell>
        </row>
        <row r="120">
          <cell r="A120" t="str">
            <v>MK-OPOLONY</v>
          </cell>
        </row>
        <row r="121">
          <cell r="A121" t="str">
            <v>MK-PANTHER</v>
          </cell>
        </row>
        <row r="122">
          <cell r="A122" t="str">
            <v>MK-RAMIREZ</v>
          </cell>
        </row>
        <row r="123">
          <cell r="A123" t="str">
            <v>MK-RAFFERT</v>
          </cell>
        </row>
        <row r="124">
          <cell r="A124" t="str">
            <v>MK-RAMOS</v>
          </cell>
        </row>
        <row r="125">
          <cell r="A125" t="str">
            <v>MK-RENKOSI</v>
          </cell>
        </row>
        <row r="126">
          <cell r="A126" t="str">
            <v>MK-REYES</v>
          </cell>
        </row>
        <row r="127">
          <cell r="A127" t="str">
            <v>MK-STANGE</v>
          </cell>
        </row>
        <row r="128">
          <cell r="A128" t="str">
            <v>MK-STOVER</v>
          </cell>
        </row>
        <row r="129">
          <cell r="A129" t="str">
            <v>MK-STROHBE</v>
          </cell>
        </row>
        <row r="130">
          <cell r="A130" t="str">
            <v>MK-TALBOTT</v>
          </cell>
        </row>
        <row r="131">
          <cell r="A131" t="str">
            <v>MK-TYMESON</v>
          </cell>
        </row>
        <row r="132">
          <cell r="A132" t="str">
            <v>MK-ZOGRAFO</v>
          </cell>
        </row>
        <row r="133">
          <cell r="A133" t="str">
            <v>NASH FINCH</v>
          </cell>
        </row>
        <row r="134">
          <cell r="A134" t="str">
            <v>NATURAL FD</v>
          </cell>
        </row>
        <row r="135">
          <cell r="A135" t="str">
            <v>NIEMANNS</v>
          </cell>
        </row>
        <row r="136">
          <cell r="A136" t="str">
            <v>NINO SALV</v>
          </cell>
        </row>
        <row r="137">
          <cell r="A137" t="str">
            <v>NO FRILLS</v>
          </cell>
        </row>
        <row r="138">
          <cell r="A138" t="str">
            <v>PAPA JOES</v>
          </cell>
        </row>
        <row r="139">
          <cell r="A139" t="str">
            <v>PEAPOD</v>
          </cell>
        </row>
        <row r="140">
          <cell r="A140" t="str">
            <v>PENN KRAFT</v>
          </cell>
        </row>
        <row r="141">
          <cell r="A141" t="str">
            <v>PENN TRAFF</v>
          </cell>
        </row>
        <row r="142">
          <cell r="A142" t="str">
            <v>PENN TRAFFIC</v>
          </cell>
        </row>
        <row r="143">
          <cell r="A143" t="str">
            <v>PETERS IMP</v>
          </cell>
        </row>
        <row r="144">
          <cell r="A144" t="str">
            <v>PIG WIGGLY</v>
          </cell>
        </row>
        <row r="145">
          <cell r="A145" t="str">
            <v>PRICE CHOP</v>
          </cell>
        </row>
        <row r="146">
          <cell r="A146" t="str">
            <v>PUBLIX</v>
          </cell>
        </row>
        <row r="147">
          <cell r="A147" t="str">
            <v>PYRAMID</v>
          </cell>
        </row>
        <row r="148">
          <cell r="A148" t="str">
            <v>QUILLINS</v>
          </cell>
        </row>
        <row r="149">
          <cell r="A149" t="str">
            <v>RALEYS</v>
          </cell>
        </row>
        <row r="150">
          <cell r="A150" t="str">
            <v>REASORS</v>
          </cell>
        </row>
        <row r="151">
          <cell r="A151" t="str">
            <v>REMKE</v>
          </cell>
        </row>
        <row r="152">
          <cell r="A152" t="str">
            <v>RICE EPIC</v>
          </cell>
        </row>
        <row r="153">
          <cell r="A153" t="str">
            <v>ROBERTS</v>
          </cell>
        </row>
        <row r="154">
          <cell r="A154" t="str">
            <v>ROCHE BRO</v>
          </cell>
        </row>
        <row r="155">
          <cell r="A155" t="str">
            <v>ROSAUERS</v>
          </cell>
        </row>
        <row r="156">
          <cell r="A156" t="str">
            <v>ROUNDYS</v>
          </cell>
        </row>
        <row r="157">
          <cell r="A157" t="str">
            <v>ROUSES</v>
          </cell>
        </row>
        <row r="158">
          <cell r="A158" t="str">
            <v>SAFEWAY</v>
          </cell>
        </row>
        <row r="159">
          <cell r="A159" t="str">
            <v>SCHNUCKS</v>
          </cell>
        </row>
        <row r="160">
          <cell r="A160" t="str">
            <v>SENDIKS</v>
          </cell>
        </row>
        <row r="161">
          <cell r="A161" t="str">
            <v>SENTRY</v>
          </cell>
        </row>
        <row r="162">
          <cell r="A162" t="str">
            <v>SHAWS</v>
          </cell>
        </row>
        <row r="163">
          <cell r="A163" t="str">
            <v>SHOP SAVE</v>
          </cell>
        </row>
        <row r="164">
          <cell r="A164" t="str">
            <v>SHOPPERS</v>
          </cell>
        </row>
        <row r="165">
          <cell r="A165" t="str">
            <v>SKOGEN</v>
          </cell>
        </row>
        <row r="166">
          <cell r="A166" t="str">
            <v>SMOOTHIE K</v>
          </cell>
        </row>
        <row r="167">
          <cell r="A167" t="str">
            <v>SOURCE</v>
          </cell>
        </row>
        <row r="168">
          <cell r="A168" t="str">
            <v>SOUTHERN</v>
          </cell>
        </row>
        <row r="169">
          <cell r="A169" t="str">
            <v>SPARTAIN</v>
          </cell>
        </row>
        <row r="170">
          <cell r="A170" t="str">
            <v>SPARTAN WH</v>
          </cell>
        </row>
        <row r="171">
          <cell r="A171" t="str">
            <v>STATER BRO</v>
          </cell>
        </row>
        <row r="172">
          <cell r="A172" t="str">
            <v>STRACK VAN</v>
          </cell>
        </row>
        <row r="173">
          <cell r="A173" t="str">
            <v>STRAUBS</v>
          </cell>
        </row>
        <row r="174">
          <cell r="A174" t="str">
            <v>SUNSET</v>
          </cell>
        </row>
        <row r="175">
          <cell r="A175" t="str">
            <v>SUNSHINE</v>
          </cell>
        </row>
        <row r="176">
          <cell r="A176" t="str">
            <v>SUPER ONE</v>
          </cell>
        </row>
        <row r="177">
          <cell r="A177" t="str">
            <v>SUPER S</v>
          </cell>
        </row>
        <row r="178">
          <cell r="A178" t="str">
            <v>SUPERVALU</v>
          </cell>
        </row>
        <row r="179">
          <cell r="A179" t="str">
            <v>SWEETBAY</v>
          </cell>
        </row>
        <row r="180">
          <cell r="A180" t="str">
            <v>TARGET</v>
          </cell>
        </row>
        <row r="181">
          <cell r="A181" t="str">
            <v>TOMS FOOD</v>
          </cell>
        </row>
        <row r="182">
          <cell r="A182" t="str">
            <v>TONYS FINE</v>
          </cell>
        </row>
        <row r="183">
          <cell r="A183" t="str">
            <v>TOPPS</v>
          </cell>
        </row>
        <row r="184">
          <cell r="A184" t="str">
            <v>TREAS ISLE</v>
          </cell>
        </row>
        <row r="185">
          <cell r="A185" t="str">
            <v>TRIGS</v>
          </cell>
        </row>
        <row r="186">
          <cell r="A186" t="str">
            <v>UNITED</v>
          </cell>
        </row>
        <row r="187">
          <cell r="A187" t="str">
            <v>URM</v>
          </cell>
        </row>
        <row r="188">
          <cell r="A188" t="str">
            <v>VALLI PROD</v>
          </cell>
        </row>
        <row r="189">
          <cell r="A189" t="str">
            <v>VALUE CNTR</v>
          </cell>
        </row>
        <row r="190">
          <cell r="A190" t="str">
            <v>VILLAGE MK</v>
          </cell>
        </row>
        <row r="191">
          <cell r="A191" t="str">
            <v>WAKEFERN</v>
          </cell>
        </row>
        <row r="192">
          <cell r="A192" t="str">
            <v>WALGREENS</v>
          </cell>
        </row>
        <row r="193">
          <cell r="A193" t="str">
            <v>WALMART</v>
          </cell>
        </row>
        <row r="194">
          <cell r="A194" t="str">
            <v>WALTS MKT</v>
          </cell>
        </row>
        <row r="195">
          <cell r="A195" t="str">
            <v>WESTSIDE</v>
          </cell>
        </row>
        <row r="196">
          <cell r="A196" t="str">
            <v>WHOLE FDS</v>
          </cell>
        </row>
        <row r="197">
          <cell r="A197" t="str">
            <v>WHS VIT</v>
          </cell>
        </row>
        <row r="198">
          <cell r="A198" t="str">
            <v>WILCO</v>
          </cell>
        </row>
        <row r="199">
          <cell r="A199" t="str">
            <v>WINCO</v>
          </cell>
        </row>
        <row r="200">
          <cell r="A200" t="str">
            <v>WINN DIXIE</v>
          </cell>
        </row>
        <row r="201">
          <cell r="A201" t="str">
            <v>WISEWAY</v>
          </cell>
        </row>
        <row r="202">
          <cell r="A202" t="str">
            <v>WOODMANS</v>
          </cell>
        </row>
        <row r="203">
          <cell r="A203" t="str">
            <v>YOKES</v>
          </cell>
        </row>
        <row r="204">
          <cell r="A204" t="str">
            <v>ZUPS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 Formulas"/>
      <sheetName val="File Path"/>
      <sheetName val="NOTES"/>
      <sheetName val="ChannelRank"/>
      <sheetName val="RAW"/>
      <sheetName val="Filters"/>
      <sheetName val="LABELS"/>
      <sheetName val="PPT Structure"/>
      <sheetName val="Totals Tables"/>
      <sheetName val="SUMMARYPIVOTS"/>
      <sheetName val="Summary Compare"/>
      <sheetName val="Drivers Table"/>
      <sheetName val="Brand Drivers"/>
      <sheetName val="Category Drivers"/>
      <sheetName val="TopBottom Brands Abs $"/>
      <sheetName val="Brand Rank $"/>
      <sheetName val="Item Rank $"/>
      <sheetName val="Focus Item Rank $"/>
      <sheetName val="Growth Factor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J1" t="str">
            <v>(All)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"/>
      <sheetName val="Broker List"/>
      <sheetName val="Direct Calendar"/>
      <sheetName val="HowTo"/>
    </sheetNames>
    <sheetDataSet>
      <sheetData sheetId="0"/>
      <sheetData sheetId="1">
        <row r="2">
          <cell r="A2" t="str">
            <v>Action Sales &amp; Marketing</v>
          </cell>
        </row>
        <row r="3">
          <cell r="A3" t="str">
            <v>Advantage Sales</v>
          </cell>
        </row>
        <row r="4">
          <cell r="A4" t="str">
            <v>Alliance Sales &amp; Marketing</v>
          </cell>
        </row>
        <row r="5">
          <cell r="A5" t="str">
            <v>Classic Sales and Marketing</v>
          </cell>
        </row>
        <row r="6">
          <cell r="A6" t="str">
            <v>Dynamic Presence</v>
          </cell>
        </row>
        <row r="7">
          <cell r="A7" t="str">
            <v>Green Spoon</v>
          </cell>
        </row>
        <row r="8">
          <cell r="A8" t="str">
            <v>Hanson Faso</v>
          </cell>
        </row>
        <row r="9">
          <cell r="A9" t="str">
            <v>Impact Group - SSM</v>
          </cell>
        </row>
        <row r="10">
          <cell r="A10" t="str">
            <v>Impact Group - WDF</v>
          </cell>
        </row>
        <row r="11">
          <cell r="A11" t="str">
            <v>iLevel Brands</v>
          </cell>
        </row>
        <row r="12">
          <cell r="A12" t="str">
            <v>Maximum Marketing</v>
          </cell>
        </row>
        <row r="13">
          <cell r="A13" t="str">
            <v>National Sales Associates</v>
          </cell>
        </row>
        <row r="14">
          <cell r="A14" t="str">
            <v>Natural Specialty Sales (NSS)</v>
          </cell>
        </row>
        <row r="15">
          <cell r="A15" t="str">
            <v>Organic Food Brokers</v>
          </cell>
        </row>
        <row r="16">
          <cell r="A16" t="str">
            <v>One Source Sales</v>
          </cell>
        </row>
        <row r="17">
          <cell r="A17" t="str">
            <v>Presence Marketing</v>
          </cell>
        </row>
        <row r="18">
          <cell r="A18" t="str">
            <v>Ying Yang Naturals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"/>
      <sheetName val="Broker List"/>
      <sheetName val="HowTo"/>
    </sheetNames>
    <sheetDataSet>
      <sheetData sheetId="0"/>
      <sheetData sheetId="1">
        <row r="2">
          <cell r="A2" t="str">
            <v>Action Sales &amp; Marketing</v>
          </cell>
        </row>
        <row r="3">
          <cell r="A3" t="str">
            <v>Advantage Sales</v>
          </cell>
        </row>
        <row r="4">
          <cell r="A4" t="str">
            <v>Alliance Sales &amp; Marketing</v>
          </cell>
        </row>
        <row r="5">
          <cell r="A5" t="str">
            <v>Classic Sales and Marketing</v>
          </cell>
        </row>
        <row r="6">
          <cell r="A6" t="str">
            <v>Dynamic Presence</v>
          </cell>
        </row>
        <row r="7">
          <cell r="A7" t="str">
            <v>Green Spoon</v>
          </cell>
        </row>
        <row r="8">
          <cell r="A8" t="str">
            <v>Hanson Faso</v>
          </cell>
        </row>
        <row r="9">
          <cell r="A9" t="str">
            <v>Impact Group - SSM</v>
          </cell>
        </row>
        <row r="10">
          <cell r="A10" t="str">
            <v>Impact Group - WDF</v>
          </cell>
        </row>
        <row r="11">
          <cell r="A11" t="str">
            <v>iLevel Brands</v>
          </cell>
        </row>
        <row r="12">
          <cell r="A12" t="str">
            <v>Maximum Marketing</v>
          </cell>
        </row>
        <row r="13">
          <cell r="A13" t="str">
            <v>National Sales Associates</v>
          </cell>
        </row>
        <row r="14">
          <cell r="A14" t="str">
            <v>Natural Specialty Sales (NSS)</v>
          </cell>
        </row>
        <row r="15">
          <cell r="A15" t="str">
            <v>Organic Food Brokers</v>
          </cell>
        </row>
        <row r="16">
          <cell r="A16" t="str">
            <v>One Source Sales</v>
          </cell>
        </row>
        <row r="17">
          <cell r="A17" t="str">
            <v>Presence Marketing</v>
          </cell>
        </row>
        <row r="18">
          <cell r="A18" t="str">
            <v>Ying Yang Naturals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oker Li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oker Lis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Data Grids"/>
      <sheetName val="Presence Key Account Grid - 3"/>
      <sheetName val="Presence Key Account Grid - 3.2"/>
      <sheetName val="Presence%20Key%20Account%20Gri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ayne Davey" id="{420F030C-1977-4D9C-A236-029FC73CC258}" userId="e4c3677f94c7df30" providerId="Windows Live"/>
  <person displayName="Wayne Davey" id="{DF56CC8C-7F21-4D1E-B86C-62AF40B1308F}" userId="fd5e0739f368787e" providerId="Windows Live"/>
  <person displayName="Keely Wood" id="{3C767478-E416-420A-8DEB-2EA1FBF47714}" userId="S::keely@bionaturae.com::8b87bab9-1835-4e1e-ac42-d20970fb91a1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yne Davey" refreshedDate="44997.459792476853" createdVersion="8" refreshedVersion="8" minRefreshableVersion="3" recordCount="427" xr:uid="{D14855B3-D6B1-41E1-8759-3AE5873906BC}">
  <cacheSource type="worksheet">
    <worksheetSource ref="A5:AR432" sheet="Input_Incremental Volume"/>
  </cacheSource>
  <cacheFields count="44">
    <cacheField name="Rep" numFmtId="0">
      <sharedItems containsBlank="1"/>
    </cacheField>
    <cacheField name="RETAILER" numFmtId="0">
      <sharedItems count="79">
        <s v="ALB/SWY MidAtlantic"/>
        <s v="ALB/SWY Texas"/>
        <s v="Better Health"/>
        <s v="Big Y"/>
        <s v="Buschs"/>
        <s v="Carraluzzis"/>
        <s v="Central Market"/>
        <s v="Coburns"/>
        <s v="CUB"/>
        <s v="Daves Marketplace"/>
        <s v="Deans"/>
        <s v="Dierbergs"/>
        <s v="Earth Fare"/>
        <s v="EREWHON"/>
        <s v="Festival Skogen"/>
        <s v="Food City"/>
        <s v="Foodland"/>
        <s v="Fresh Thyme"/>
        <s v="Gelsons"/>
        <s v="Giant Eagle"/>
        <s v="Giant Landover"/>
        <s v="Giant of Carlisle"/>
        <s v="Giant of Landover"/>
        <s v="Haggen"/>
        <s v="Hannaford"/>
        <s v="Harmons"/>
        <s v="Harris Teeter"/>
        <s v="HEB"/>
        <s v="Heinens"/>
        <s v="INFRA"/>
        <s v="Ingles"/>
        <s v="Jimbo's"/>
        <s v="King Kullen"/>
        <s v="Kings"/>
        <s v="Knowlans-Festival foods"/>
        <s v="Kowalskis"/>
        <s v="Kroger"/>
        <s v="KVAT-Food City"/>
        <s v="Lazy Acres"/>
        <s v="Lowes"/>
        <s v="Lunardi's"/>
        <s v="Lunds"/>
        <s v="Meijer"/>
        <s v="Metro Market"/>
        <s v="Milans"/>
        <s v="Mollie Stones"/>
        <s v="MOMs"/>
        <s v="Mothers Mkts"/>
        <s v="NCG"/>
        <s v="New Seasons/New Leaf"/>
        <s v="NGVC"/>
        <s v="Nugget"/>
        <s v="Park Slope"/>
        <s v="Pavilions"/>
        <s v="PCC"/>
        <s v="Price Chopper"/>
        <s v="Publix"/>
        <s v="RALEYS"/>
        <s v="Redners"/>
        <s v="Roche Bros"/>
        <s v="Rouses"/>
        <s v="Schnucks"/>
        <s v="Shaws"/>
        <s v="Shoprite"/>
        <s v="Southern Grocers - Winn Dixie BiLo"/>
        <s v="Spartan Nash"/>
        <s v="Sprouts"/>
        <s v="Stop &amp; Shop"/>
        <s v="Strack Van Till"/>
        <s v="The Fresh Market"/>
        <s v="TOPS"/>
        <s v="Vons Pavillion"/>
        <s v="Wakefern"/>
        <s v="Wegmans"/>
        <s v="Weis"/>
        <s v="Whole Foods"/>
        <s v="Yokes"/>
        <s v="zz NEW ENTRY"/>
        <s v="PLACEHOLDER"/>
      </sharedItems>
    </cacheField>
    <cacheField name="REGION / DISTRIBUTOR" numFmtId="0">
      <sharedItems count="10">
        <s v="Kehe East + West"/>
        <s v="Kehe East"/>
        <s v="Kehe West"/>
        <s v="UNFI East"/>
        <s v="UNFI West"/>
        <s v="Kroger / Direct"/>
        <s v="UNFI East + West"/>
        <s v="DIRECT"/>
        <s v="zz NEW ENTRY"/>
        <s v="PLACEHOLDER"/>
      </sharedItems>
    </cacheField>
    <cacheField name="SPINS channel (for velocity)" numFmtId="0">
      <sharedItems containsBlank="1"/>
    </cacheField>
    <cacheField name="ITEM" numFmtId="0">
      <sharedItems count="7">
        <s v="ITEM A"/>
        <s v="ITEM B"/>
        <s v="ITEM C"/>
        <s v="ITEM D"/>
        <s v="ITEM E"/>
        <s v="zz NEW ENTRY"/>
        <s v="PLACEHOLDER"/>
      </sharedItems>
    </cacheField>
    <cacheField name="CATEGORY" numFmtId="0">
      <sharedItems count="7">
        <s v="CAT 1"/>
        <s v="CAT 2"/>
        <s v="CAT 3"/>
        <s v="CAT 4"/>
        <s v="CAT 5"/>
        <e v="#N/A"/>
        <s v="PLACEHOLDER"/>
      </sharedItems>
    </cacheField>
    <cacheField name="UPC" numFmtId="1">
      <sharedItems/>
    </cacheField>
    <cacheField name="Lookup Value" numFmtId="0">
      <sharedItems count="35">
        <s v="Kehe East + West xxxxxxxxxx1"/>
        <s v="Kehe East xxxxxxxxxx2"/>
        <s v="Kehe West xxxxxxxxxx1"/>
        <s v="Kehe West xxxxxxxxxx2"/>
        <s v="Kehe West xxxxxxxxxx3"/>
        <s v="Kehe West xxxxxxxxxx4"/>
        <s v="Kehe West xxxxxxxxxx5"/>
        <s v="Kehe East xxxxxxxxxx1"/>
        <s v="Kehe East xxxxxxxxxx3"/>
        <s v="Kehe East xxxxxxxxxx4"/>
        <s v="Kehe East xxxxxxxxxx5"/>
        <s v="UNFI East xxxxxxxxxx1"/>
        <s v="UNFI East xxxxxxxxxx2"/>
        <s v="UNFI East xxxxxxxxxx3"/>
        <s v="UNFI East 81542101100"/>
        <s v="UNFI East xxxxxxxxxx5"/>
        <s v="UNFI East xxxxxxxxxx4"/>
        <s v="UNFI West xxxxxxxxxx1"/>
        <s v="UNFI West xxxxxxxxxx2"/>
        <s v="UNFI West xxxxxxxxxx3"/>
        <s v="UNFI West xxxxxxxxxx4"/>
        <s v="UNFI West xxxxxxxxxx5"/>
        <s v="Kroger / Direct xxxxxxxxxx1"/>
        <s v="Kroger / Direct xxxxxxxxxx2"/>
        <s v="Kroger / Direct xxxxxxxxxx3"/>
        <s v="Kroger / Direct xxxxxxxxxx4"/>
        <s v="Kroger / Direct xxxxxxxxxx5"/>
        <s v="UNFI East + West xxxxxxxxxx1"/>
        <s v="UNFI East + West xxxxxxxxxx2"/>
        <s v="Kehe East + West xxxxxxxxxx2"/>
        <s v="DIRECT xxxxxxxxxx5"/>
        <s v="UNFI East + West xxxxxxxxxx3"/>
        <s v="UNFI East + West xxxxxxxxxx4"/>
        <s v="UNFI East + West xxxxxxxxxx5"/>
        <e v="#N/A"/>
      </sharedItems>
    </cacheField>
    <cacheField name="current POD" numFmtId="0">
      <sharedItems containsString="0" containsBlank="1" containsNumber="1" containsInteger="1" minValue="0" maxValue="64"/>
    </cacheField>
    <cacheField name="proj. incremental POD" numFmtId="0">
      <sharedItems containsString="0" containsBlank="1" containsNumber="1" containsInteger="1" minValue="-250" maxValue="1412"/>
    </cacheField>
    <cacheField name="presentation date" numFmtId="0">
      <sharedItems containsDate="1" containsBlank="1" containsMixedTypes="1" minDate="2019-03-01T00:00:00" maxDate="2023-05-02T00:00:00"/>
    </cacheField>
    <cacheField name="status" numFmtId="0">
      <sharedItems containsBlank="1"/>
    </cacheField>
    <cacheField name="proj. placement date" numFmtId="166">
      <sharedItems containsDate="1" containsBlank="1" containsMixedTypes="1" minDate="2020-11-01T00:00:00" maxDate="2023-12-02T00:00:00" count="39">
        <d v="2023-05-01T00:00:00"/>
        <d v="2021-10-01T00:00:00"/>
        <d v="2021-02-01T00:00:00"/>
        <d v="2021-09-01T00:00:00"/>
        <d v="2021-01-01T00:00:00"/>
        <d v="2023-08-01T00:00:00"/>
        <d v="2022-09-01T00:00:00"/>
        <d v="2023-04-01T00:00:00"/>
        <d v="2021-04-01T00:00:00"/>
        <s v="DECLINED"/>
        <d v="2023-02-01T00:00:00"/>
        <s v="TBD"/>
        <d v="2022-12-01T00:00:00"/>
        <d v="2021-11-01T00:00:00"/>
        <d v="2022-03-01T00:00:00"/>
        <d v="2022-10-01T00:00:00"/>
        <d v="2021-06-01T00:00:00"/>
        <d v="2023-01-01T00:00:00"/>
        <d v="2020-11-01T00:00:00"/>
        <d v="2023-09-01T00:00:00"/>
        <d v="2022-11-01T00:00:00"/>
        <d v="2022-04-01T00:00:00"/>
        <d v="2022-02-01T00:00:00"/>
        <d v="2023-06-01T00:00:00"/>
        <m/>
        <s v="DASHBOARD"/>
        <d v="2021-08-01T00:00:00"/>
        <d v="2021-12-01T00:00:00"/>
        <d v="2023-03-01T00:00:00"/>
        <d v="2022-07-01T00:00:00"/>
        <d v="2021-05-01T00:00:00"/>
        <d v="2022-08-01T00:00:00"/>
        <d v="2023-10-01T00:00:00"/>
        <d v="2022-06-01T00:00:00"/>
        <d v="2022-01-01T00:00:00"/>
        <d v="2023-07-01T00:00:00"/>
        <d v="2022-05-01T00:00:00"/>
        <d v="2023-11-01T00:00:00"/>
        <d v="2023-12-01T00:00:00"/>
      </sharedItems>
    </cacheField>
    <cacheField name="probability" numFmtId="9">
      <sharedItems containsBlank="1" containsMixedTypes="1" containsNumber="1" minValue="0.25" maxValue="1"/>
    </cacheField>
    <cacheField name="MULO 24" numFmtId="168">
      <sharedItems containsBlank="1" containsMixedTypes="1" containsNumber="1" minValue="1.0035713159999999" maxValue="1.2623833040000001"/>
    </cacheField>
    <cacheField name="Natural 24" numFmtId="171">
      <sharedItems containsBlank="1" containsMixedTypes="1" containsNumber="1" minValue="1.926370728" maxValue="3"/>
    </cacheField>
    <cacheField name="cs pk" numFmtId="1">
      <sharedItems containsBlank="1" containsMixedTypes="1" containsNumber="1" containsInteger="1" minValue="12" maxValue="12"/>
    </cacheField>
    <cacheField name="distrib unit cost" numFmtId="44">
      <sharedItems containsBlank="1" containsMixedTypes="1" containsNumber="1" containsInteger="1" minValue="12" maxValue="12"/>
    </cacheField>
    <cacheField name="Manual Entry Velocity" numFmtId="0">
      <sharedItems containsString="0" containsBlank="1" containsNumber="1" minValue="0.7" maxValue="6.6"/>
    </cacheField>
    <cacheField name="A" numFmtId="0">
      <sharedItems containsBlank="1"/>
    </cacheField>
    <cacheField name="B" numFmtId="0">
      <sharedItems containsBlank="1"/>
    </cacheField>
    <cacheField name="C" numFmtId="0">
      <sharedItems containsBlank="1"/>
    </cacheField>
    <cacheField name="Supermarket" numFmtId="164">
      <sharedItems containsString="0" containsBlank="1" containsNumber="1" minValue="0" maxValue="1.2623833040000001"/>
    </cacheField>
    <cacheField name="Natural" numFmtId="164">
      <sharedItems containsString="0" containsBlank="1" containsNumber="1" minValue="0" maxValue="3"/>
    </cacheField>
    <cacheField name="M" numFmtId="164">
      <sharedItems containsString="0" containsBlank="1" containsNumber="1" minValue="0" maxValue="1964"/>
    </cacheField>
    <cacheField name="A2" numFmtId="164">
      <sharedItems containsNonDate="0" containsString="0" containsBlank="1"/>
    </cacheField>
    <cacheField name="B2" numFmtId="164">
      <sharedItems containsNonDate="0" containsString="0" containsBlank="1"/>
    </cacheField>
    <cacheField name="C2" numFmtId="164">
      <sharedItems containsNonDate="0" containsString="0" containsBlank="1"/>
    </cacheField>
    <cacheField name="Supermarket2" numFmtId="164">
      <sharedItems containsString="0" containsBlank="1" containsNumber="1" minValue="-315.59582600000005" maxValue="1417.042698192"/>
    </cacheField>
    <cacheField name="Natural2" numFmtId="164">
      <sharedItems containsString="0" containsBlank="1" containsNumber="1" minValue="0" maxValue="247.33727469200002"/>
    </cacheField>
    <cacheField name="M2" numFmtId="3">
      <sharedItems containsString="0" containsBlank="1" containsNumber="1" minValue="0" maxValue="102128"/>
    </cacheField>
    <cacheField name="A3" numFmtId="3">
      <sharedItems containsString="0" containsBlank="1" containsNumber="1" containsInteger="1" minValue="0" maxValue="0"/>
    </cacheField>
    <cacheField name="B3" numFmtId="3">
      <sharedItems containsString="0" containsBlank="1" containsNumber="1" containsInteger="1" minValue="0" maxValue="0"/>
    </cacheField>
    <cacheField name="C3" numFmtId="3">
      <sharedItems containsString="0" containsBlank="1" containsNumber="1" containsInteger="1" minValue="0" maxValue="0"/>
    </cacheField>
    <cacheField name="Supermarket3" numFmtId="3">
      <sharedItems containsString="0" containsBlank="1" containsNumber="1" minValue="-16410.982952000002" maxValue="73686.220305983996"/>
    </cacheField>
    <cacheField name="Natural3" numFmtId="3">
      <sharedItems containsString="0" containsBlank="1" containsNumber="1" minValue="0" maxValue="12861.538283984"/>
    </cacheField>
    <cacheField name="M3" numFmtId="3">
      <sharedItems containsBlank="1" containsMixedTypes="1" containsNumber="1" minValue="0" maxValue="8510.6666666666661"/>
    </cacheField>
    <cacheField name="A4" numFmtId="3">
      <sharedItems containsNonDate="0" containsString="0" containsBlank="1"/>
    </cacheField>
    <cacheField name="B4" numFmtId="3">
      <sharedItems containsNonDate="0" containsString="0" containsBlank="1"/>
    </cacheField>
    <cacheField name="C4" numFmtId="3">
      <sharedItems containsNonDate="0" containsString="0" containsBlank="1"/>
    </cacheField>
    <cacheField name="Supermarket4" numFmtId="3">
      <sharedItems containsBlank="1" containsMixedTypes="1" containsNumber="1" minValue="-1367.5819126666668" maxValue="6140.5183588319996"/>
    </cacheField>
    <cacheField name="Natural4" numFmtId="3">
      <sharedItems containsBlank="1" containsMixedTypes="1" containsNumber="1" minValue="0" maxValue="1071.7948569986668"/>
    </cacheField>
    <cacheField name="Total Cases" numFmtId="0">
      <sharedItems containsBlank="1" containsMixedTypes="1" containsNumber="1" minValue="-1367.5819126666668" maxValue="8510.6666666666661"/>
    </cacheField>
    <cacheField name="Cases  /  Month" numFmtId="0">
      <sharedItems containsBlank="1" containsMixedTypes="1" containsNumber="1" minValue="-113.96515938888889" maxValue="709.22222222222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7">
  <r>
    <s v="Sales Rep 1"/>
    <x v="0"/>
    <x v="0"/>
    <s v="Supermarket"/>
    <x v="0"/>
    <x v="0"/>
    <s v="xxxxxxxxxx1"/>
    <x v="0"/>
    <m/>
    <n v="276"/>
    <d v="2022-10-01T00:00:00"/>
    <s v="PA"/>
    <x v="0"/>
    <n v="1"/>
    <n v="1.2"/>
    <n v="3"/>
    <n v="12"/>
    <n v="12"/>
    <m/>
    <e v="#REF!"/>
    <e v="#REF!"/>
    <e v="#REF!"/>
    <n v="1.2"/>
    <n v="0"/>
    <n v="0"/>
    <m/>
    <m/>
    <m/>
    <n v="331.2"/>
    <n v="0"/>
    <n v="0"/>
    <n v="0"/>
    <n v="0"/>
    <n v="0"/>
    <n v="17222.399999999998"/>
    <n v="0"/>
    <n v="0"/>
    <m/>
    <m/>
    <m/>
    <n v="1435.1999999999998"/>
    <n v="0"/>
    <n v="1435.1999999999998"/>
    <n v="119.59999999999998"/>
  </r>
  <r>
    <s v="Sales Rep 1"/>
    <x v="0"/>
    <x v="1"/>
    <s v="Supermarket"/>
    <x v="1"/>
    <x v="1"/>
    <s v="xxxxxxxxxx2"/>
    <x v="1"/>
    <m/>
    <n v="186"/>
    <m/>
    <s v="PA"/>
    <x v="1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228.96547343399999"/>
    <n v="0"/>
    <n v="0"/>
    <n v="0"/>
    <n v="0"/>
    <n v="0"/>
    <n v="11906.204618567999"/>
    <n v="0"/>
    <n v="0"/>
    <m/>
    <m/>
    <m/>
    <n v="992.1837182139999"/>
    <n v="0"/>
    <n v="992.1837182139999"/>
    <n v="82.68197651783332"/>
  </r>
  <r>
    <s v="Sales Rep 1"/>
    <x v="1"/>
    <x v="2"/>
    <s v="Supermarket"/>
    <x v="0"/>
    <x v="0"/>
    <s v="xxxxxxxxxx1"/>
    <x v="2"/>
    <m/>
    <n v="70"/>
    <d v="2020-03-01T00:00:00"/>
    <s v="PA"/>
    <x v="2"/>
    <s v="on shelf"/>
    <n v="1.2"/>
    <n v="3"/>
    <n v="12"/>
    <n v="12"/>
    <m/>
    <e v="#REF!"/>
    <e v="#REF!"/>
    <e v="#REF!"/>
    <n v="1.2"/>
    <n v="0"/>
    <n v="0"/>
    <m/>
    <m/>
    <m/>
    <n v="84"/>
    <n v="0"/>
    <n v="0"/>
    <n v="0"/>
    <n v="0"/>
    <n v="0"/>
    <n v="4368"/>
    <n v="0"/>
    <n v="0"/>
    <m/>
    <m/>
    <m/>
    <n v="364"/>
    <n v="0"/>
    <n v="364"/>
    <n v="30.333333333333332"/>
  </r>
  <r>
    <s v="Sales Rep 1"/>
    <x v="1"/>
    <x v="2"/>
    <s v="Supermarket"/>
    <x v="1"/>
    <x v="1"/>
    <s v="xxxxxxxxxx2"/>
    <x v="3"/>
    <m/>
    <n v="70"/>
    <d v="2020-03-01T00:00:00"/>
    <s v="PA"/>
    <x v="2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86.169801829999997"/>
    <n v="0"/>
    <n v="0"/>
    <n v="0"/>
    <n v="0"/>
    <n v="0"/>
    <n v="4480.8296951599996"/>
    <n v="0"/>
    <n v="0"/>
    <m/>
    <m/>
    <m/>
    <n v="373.40247459666665"/>
    <n v="0"/>
    <n v="373.40247459666665"/>
    <n v="31.116872883055553"/>
  </r>
  <r>
    <s v="Sales Rep 1"/>
    <x v="1"/>
    <x v="2"/>
    <s v="Supermarket"/>
    <x v="2"/>
    <x v="2"/>
    <s v="xxxxxxxxxx3"/>
    <x v="4"/>
    <m/>
    <n v="70"/>
    <d v="2020-03-01T00:00:00"/>
    <s v="PA"/>
    <x v="2"/>
    <s v="on shelf"/>
    <n v="1.169229504"/>
    <n v="2.8760148220000001"/>
    <n v="12"/>
    <n v="12"/>
    <m/>
    <e v="#REF!"/>
    <e v="#REF!"/>
    <e v="#REF!"/>
    <n v="1.169229504"/>
    <n v="0"/>
    <n v="0"/>
    <m/>
    <m/>
    <m/>
    <n v="81.846065280000005"/>
    <n v="0"/>
    <n v="0"/>
    <n v="0"/>
    <n v="0"/>
    <n v="0"/>
    <n v="4255.99539456"/>
    <n v="0"/>
    <n v="0"/>
    <m/>
    <m/>
    <m/>
    <n v="354.66628287999998"/>
    <n v="0"/>
    <n v="354.66628287999998"/>
    <n v="29.555523573333332"/>
  </r>
  <r>
    <s v="Sales Rep 1"/>
    <x v="1"/>
    <x v="2"/>
    <s v="Supermarket"/>
    <x v="3"/>
    <x v="3"/>
    <s v="xxxxxxxxxx4"/>
    <x v="5"/>
    <m/>
    <n v="70"/>
    <d v="2020-03-01T00:00:00"/>
    <s v="PA"/>
    <x v="2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88.366831280000014"/>
    <n v="0"/>
    <n v="0"/>
    <n v="0"/>
    <n v="0"/>
    <n v="0"/>
    <n v="4595.0752265600004"/>
    <n v="0"/>
    <n v="0"/>
    <m/>
    <m/>
    <m/>
    <n v="382.92293554666668"/>
    <n v="0"/>
    <n v="382.92293554666668"/>
    <n v="31.91024462888889"/>
  </r>
  <r>
    <s v="Sales Rep 1"/>
    <x v="1"/>
    <x v="2"/>
    <s v="Supermarket"/>
    <x v="4"/>
    <x v="4"/>
    <s v="xxxxxxxxxx5"/>
    <x v="6"/>
    <m/>
    <n v="70"/>
    <d v="2020-03-01T00:00:00"/>
    <s v="PA"/>
    <x v="2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70.249992120000002"/>
    <n v="0"/>
    <n v="0"/>
    <n v="0"/>
    <n v="0"/>
    <n v="0"/>
    <n v="3652.9995902400001"/>
    <n v="0"/>
    <n v="0"/>
    <m/>
    <m/>
    <m/>
    <n v="304.41663252000001"/>
    <n v="0"/>
    <n v="304.41663252000001"/>
    <n v="25.368052710000001"/>
  </r>
  <r>
    <s v="Sales Rep 2"/>
    <x v="2"/>
    <x v="1"/>
    <s v="Natural"/>
    <x v="0"/>
    <x v="0"/>
    <s v="xxxxxxxxxx1"/>
    <x v="7"/>
    <m/>
    <n v="4"/>
    <d v="2021-05-01T00:00:00"/>
    <s v="PA"/>
    <x v="3"/>
    <s v="on shelf"/>
    <n v="1.2"/>
    <n v="3"/>
    <n v="12"/>
    <n v="12"/>
    <m/>
    <e v="#REF!"/>
    <e v="#REF!"/>
    <e v="#REF!"/>
    <n v="0"/>
    <n v="3"/>
    <n v="0"/>
    <m/>
    <m/>
    <m/>
    <n v="0"/>
    <n v="12"/>
    <n v="0"/>
    <n v="0"/>
    <n v="0"/>
    <n v="0"/>
    <n v="0"/>
    <n v="624"/>
    <n v="0"/>
    <m/>
    <m/>
    <m/>
    <n v="0"/>
    <n v="52"/>
    <n v="52"/>
    <n v="4.333333333333333"/>
  </r>
  <r>
    <s v="Sales Rep 2"/>
    <x v="2"/>
    <x v="1"/>
    <s v="Natural"/>
    <x v="1"/>
    <x v="1"/>
    <s v="xxxxxxxxxx2"/>
    <x v="1"/>
    <m/>
    <n v="6"/>
    <d v="2021-05-01T00:00:00"/>
    <s v="PA"/>
    <x v="3"/>
    <s v="on shelf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15.022807014"/>
    <n v="0"/>
    <n v="0"/>
    <n v="0"/>
    <n v="0"/>
    <n v="0"/>
    <n v="781.18596472799993"/>
    <n v="0"/>
    <m/>
    <m/>
    <m/>
    <n v="0"/>
    <n v="65.098830393999989"/>
    <n v="65.098830393999989"/>
    <n v="5.4249025328333325"/>
  </r>
  <r>
    <s v="Sales Rep 2"/>
    <x v="2"/>
    <x v="1"/>
    <s v="Natural"/>
    <x v="2"/>
    <x v="2"/>
    <s v="xxxxxxxxxx3"/>
    <x v="8"/>
    <m/>
    <n v="4"/>
    <d v="2021-05-01T00:00:00"/>
    <s v="PA"/>
    <x v="3"/>
    <s v="on shelf"/>
    <n v="1.169229504"/>
    <n v="2.8760148220000001"/>
    <n v="12"/>
    <n v="12"/>
    <m/>
    <e v="#REF!"/>
    <e v="#REF!"/>
    <e v="#REF!"/>
    <n v="0"/>
    <n v="2.8760148220000001"/>
    <n v="0"/>
    <m/>
    <m/>
    <m/>
    <n v="0"/>
    <n v="11.504059288000001"/>
    <n v="0"/>
    <n v="0"/>
    <n v="0"/>
    <n v="0"/>
    <n v="0"/>
    <n v="598.21108297600006"/>
    <n v="0"/>
    <m/>
    <m/>
    <m/>
    <n v="0"/>
    <n v="49.85092358133334"/>
    <n v="49.85092358133334"/>
    <n v="4.1542436317777787"/>
  </r>
  <r>
    <s v="Sales Rep 2"/>
    <x v="2"/>
    <x v="1"/>
    <s v="Natural"/>
    <x v="3"/>
    <x v="3"/>
    <s v="xxxxxxxxxx4"/>
    <x v="9"/>
    <n v="3"/>
    <n v="3"/>
    <d v="2021-05-01T00:00:00"/>
    <s v="PA"/>
    <x v="4"/>
    <s v="on shelf"/>
    <n v="1.2623833040000001"/>
    <n v="2.370249088"/>
    <n v="12"/>
    <n v="12"/>
    <m/>
    <e v="#REF!"/>
    <e v="#REF!"/>
    <e v="#REF!"/>
    <n v="0"/>
    <n v="2.370249088"/>
    <n v="0"/>
    <m/>
    <m/>
    <m/>
    <n v="0"/>
    <n v="7.1107472640000005"/>
    <n v="0"/>
    <n v="0"/>
    <n v="0"/>
    <n v="0"/>
    <n v="0"/>
    <n v="369.75885772800001"/>
    <n v="0"/>
    <m/>
    <m/>
    <m/>
    <n v="0"/>
    <n v="30.813238144"/>
    <n v="30.813238144"/>
    <n v="2.5677698453333333"/>
  </r>
  <r>
    <s v="Sales Rep 2"/>
    <x v="2"/>
    <x v="1"/>
    <s v="Natural"/>
    <x v="4"/>
    <x v="4"/>
    <s v="xxxxxxxxxx5"/>
    <x v="10"/>
    <m/>
    <n v="7"/>
    <d v="2021-05-01T00:00:00"/>
    <s v="PA"/>
    <x v="3"/>
    <s v="on shelf"/>
    <n v="1.0035713159999999"/>
    <n v="1.926370728"/>
    <n v="12"/>
    <n v="12"/>
    <m/>
    <e v="#REF!"/>
    <e v="#REF!"/>
    <e v="#REF!"/>
    <n v="0"/>
    <n v="1.926370728"/>
    <n v="0"/>
    <m/>
    <m/>
    <m/>
    <n v="0"/>
    <n v="13.484595096"/>
    <n v="0"/>
    <n v="0"/>
    <n v="0"/>
    <n v="0"/>
    <n v="0"/>
    <n v="701.19894499199995"/>
    <n v="0"/>
    <m/>
    <m/>
    <m/>
    <n v="0"/>
    <n v="58.433245415999998"/>
    <n v="58.433245415999998"/>
    <n v="4.8694371179999996"/>
  </r>
  <r>
    <s v="Sales Rep 2"/>
    <x v="3"/>
    <x v="3"/>
    <s v="Manual Entry"/>
    <x v="0"/>
    <x v="0"/>
    <s v="xxxxxxxxxx1"/>
    <x v="11"/>
    <m/>
    <m/>
    <d v="2023-04-01T00:00:00"/>
    <s v="AP"/>
    <x v="5"/>
    <n v="0.5"/>
    <n v="1.2"/>
    <n v="3"/>
    <n v="12"/>
    <n v="12"/>
    <n v="4"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"/>
    <x v="3"/>
    <s v="Manual Entry"/>
    <x v="1"/>
    <x v="1"/>
    <s v="xxxxxxxxxx2"/>
    <x v="12"/>
    <m/>
    <m/>
    <d v="2023-04-01T00:00:00"/>
    <s v="AP"/>
    <x v="5"/>
    <n v="0.5"/>
    <n v="1.2309971689999999"/>
    <n v="2.5038011689999999"/>
    <n v="12"/>
    <n v="12"/>
    <n v="4"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"/>
    <x v="3"/>
    <s v="Supermarket"/>
    <x v="2"/>
    <x v="2"/>
    <s v="xxxxxxxxxx3"/>
    <x v="13"/>
    <m/>
    <n v="65"/>
    <d v="2022-04-01T00:00:00"/>
    <s v="PA"/>
    <x v="6"/>
    <n v="1"/>
    <n v="1.169229504"/>
    <n v="2.8760148220000001"/>
    <n v="12"/>
    <n v="12"/>
    <m/>
    <e v="#REF!"/>
    <e v="#REF!"/>
    <e v="#REF!"/>
    <n v="1.169229504"/>
    <n v="0"/>
    <n v="0"/>
    <m/>
    <m/>
    <m/>
    <n v="75.999917760000002"/>
    <n v="0"/>
    <n v="0"/>
    <n v="0"/>
    <n v="0"/>
    <n v="0"/>
    <n v="3951.99572352"/>
    <n v="0"/>
    <n v="0"/>
    <m/>
    <m/>
    <m/>
    <n v="329.33297696"/>
    <n v="0"/>
    <n v="329.33297696"/>
    <n v="27.444414746666666"/>
  </r>
  <r>
    <s v="Sales Rep 2"/>
    <x v="3"/>
    <x v="3"/>
    <s v="Supermarket"/>
    <x v="3"/>
    <x v="3"/>
    <s v="xxxxxxxxxx4"/>
    <x v="14"/>
    <m/>
    <n v="9"/>
    <d v="2021-10-01T00:00:00"/>
    <s v="PA"/>
    <x v="6"/>
    <n v="1"/>
    <n v="1.2623833040000001"/>
    <n v="2.370249088"/>
    <n v="12"/>
    <n v="12"/>
    <m/>
    <e v="#REF!"/>
    <e v="#REF!"/>
    <e v="#REF!"/>
    <n v="1.2623833040000001"/>
    <n v="0"/>
    <n v="0"/>
    <m/>
    <m/>
    <m/>
    <n v="11.361449736000001"/>
    <n v="0"/>
    <n v="0"/>
    <n v="0"/>
    <n v="0"/>
    <n v="0"/>
    <n v="590.79538627200009"/>
    <n v="0"/>
    <n v="0"/>
    <m/>
    <m/>
    <m/>
    <n v="49.232948856000007"/>
    <n v="0"/>
    <n v="49.232948856000007"/>
    <n v="4.1027457380000003"/>
  </r>
  <r>
    <s v="Sales Rep 2"/>
    <x v="3"/>
    <x v="3"/>
    <s v="Supermarket"/>
    <x v="4"/>
    <x v="4"/>
    <s v="xxxxxxxxxx5"/>
    <x v="15"/>
    <m/>
    <m/>
    <d v="2022-12-01T00:00:00"/>
    <s v="P"/>
    <x v="7"/>
    <n v="0.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"/>
    <x v="1"/>
    <s v="Supermarket"/>
    <x v="0"/>
    <x v="0"/>
    <s v="xxxxxxxxxx1"/>
    <x v="7"/>
    <n v="6"/>
    <n v="5"/>
    <d v="2021-03-01T00:00:00"/>
    <s v="PA"/>
    <x v="8"/>
    <s v="on shelf"/>
    <n v="1.2"/>
    <n v="3"/>
    <n v="12"/>
    <n v="12"/>
    <m/>
    <e v="#REF!"/>
    <e v="#REF!"/>
    <e v="#REF!"/>
    <n v="1.2"/>
    <n v="0"/>
    <n v="0"/>
    <m/>
    <m/>
    <m/>
    <n v="6"/>
    <n v="0"/>
    <n v="0"/>
    <n v="0"/>
    <n v="0"/>
    <n v="0"/>
    <n v="312"/>
    <n v="0"/>
    <n v="0"/>
    <m/>
    <m/>
    <m/>
    <n v="26"/>
    <n v="0"/>
    <n v="26"/>
    <n v="2.1666666666666665"/>
  </r>
  <r>
    <s v="Sales Rep 2"/>
    <x v="4"/>
    <x v="1"/>
    <s v="Supermarket"/>
    <x v="1"/>
    <x v="1"/>
    <s v="xxxxxxxxxx2"/>
    <x v="1"/>
    <n v="6"/>
    <n v="5"/>
    <d v="2021-03-01T00:00:00"/>
    <s v="PA"/>
    <x v="8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6.1549858449999997"/>
    <n v="0"/>
    <n v="0"/>
    <n v="0"/>
    <n v="0"/>
    <n v="0"/>
    <n v="320.05926393999999"/>
    <n v="0"/>
    <n v="0"/>
    <m/>
    <m/>
    <m/>
    <n v="26.671605328333332"/>
    <n v="0"/>
    <n v="26.671605328333332"/>
    <n v="2.2226337773611111"/>
  </r>
  <r>
    <s v="Sales Rep 2"/>
    <x v="4"/>
    <x v="1"/>
    <s v="Supermarket"/>
    <x v="2"/>
    <x v="2"/>
    <s v="xxxxxxxxxx3"/>
    <x v="8"/>
    <n v="6"/>
    <n v="5"/>
    <d v="2021-03-01T00:00:00"/>
    <s v="PA"/>
    <x v="8"/>
    <s v="on shelf"/>
    <n v="1.169229504"/>
    <n v="2.8760148220000001"/>
    <n v="12"/>
    <n v="12"/>
    <m/>
    <e v="#REF!"/>
    <e v="#REF!"/>
    <e v="#REF!"/>
    <n v="1.169229504"/>
    <n v="0"/>
    <n v="0"/>
    <m/>
    <m/>
    <m/>
    <n v="5.8461475200000006"/>
    <n v="0"/>
    <n v="0"/>
    <n v="0"/>
    <n v="0"/>
    <n v="0"/>
    <n v="303.99967104000001"/>
    <n v="0"/>
    <n v="0"/>
    <m/>
    <m/>
    <m/>
    <n v="25.333305920000001"/>
    <n v="0"/>
    <n v="25.333305920000001"/>
    <n v="2.1111088266666669"/>
  </r>
  <r>
    <s v="Sales Rep 2"/>
    <x v="4"/>
    <x v="1"/>
    <s v="Supermarket"/>
    <x v="3"/>
    <x v="3"/>
    <s v="xxxxxxxxxx4"/>
    <x v="9"/>
    <n v="6"/>
    <n v="5"/>
    <d v="2021-03-01T00:00:00"/>
    <s v="PA"/>
    <x v="8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6.3119165200000005"/>
    <n v="0"/>
    <n v="0"/>
    <n v="0"/>
    <n v="0"/>
    <n v="0"/>
    <n v="328.21965904000001"/>
    <n v="0"/>
    <n v="0"/>
    <m/>
    <m/>
    <m/>
    <n v="27.351638253333334"/>
    <n v="0"/>
    <n v="27.351638253333334"/>
    <n v="2.2793031877777779"/>
  </r>
  <r>
    <s v="Sales Rep 2"/>
    <x v="4"/>
    <x v="1"/>
    <s v="Supermarket"/>
    <x v="4"/>
    <x v="4"/>
    <s v="xxxxxxxxxx5"/>
    <x v="10"/>
    <n v="6"/>
    <n v="5"/>
    <d v="2021-03-01T00:00:00"/>
    <s v="PA"/>
    <x v="8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5.0178565800000001"/>
    <n v="0"/>
    <n v="0"/>
    <n v="0"/>
    <n v="0"/>
    <n v="0"/>
    <n v="260.92854216000001"/>
    <n v="0"/>
    <n v="0"/>
    <m/>
    <m/>
    <m/>
    <n v="21.744045180000001"/>
    <n v="0"/>
    <n v="21.744045180000001"/>
    <n v="1.812003765"/>
  </r>
  <r>
    <s v="Sales Rep 2"/>
    <x v="5"/>
    <x v="3"/>
    <s v="Supermarket"/>
    <x v="2"/>
    <x v="2"/>
    <s v="xxxxxxxxxx3"/>
    <x v="13"/>
    <m/>
    <m/>
    <d v="2021-01-2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"/>
    <x v="2"/>
    <s v="Supermarket"/>
    <x v="0"/>
    <x v="0"/>
    <s v="xxxxxxxxxx1"/>
    <x v="2"/>
    <m/>
    <m/>
    <d v="2022-11-01T00:00:00"/>
    <s v="AP"/>
    <x v="10"/>
    <n v="0.2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"/>
    <x v="2"/>
    <s v="Supermarket"/>
    <x v="1"/>
    <x v="1"/>
    <s v="xxxxxxxxxx2"/>
    <x v="3"/>
    <m/>
    <m/>
    <d v="2022-11-01T00:00:00"/>
    <s v="AP"/>
    <x v="10"/>
    <n v="0.2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"/>
    <x v="2"/>
    <s v="Supermarket"/>
    <x v="2"/>
    <x v="2"/>
    <s v="xxxxxxxxxx3"/>
    <x v="4"/>
    <m/>
    <m/>
    <d v="2022-11-01T00:00:00"/>
    <s v="AP"/>
    <x v="10"/>
    <n v="0.2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"/>
    <x v="1"/>
    <s v="Supermarket"/>
    <x v="0"/>
    <x v="0"/>
    <s v="xxxxxxxxxx1"/>
    <x v="7"/>
    <m/>
    <m/>
    <d v="2022-01-01T00:00:00"/>
    <s v="P"/>
    <x v="11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"/>
    <x v="1"/>
    <s v="Supermarket"/>
    <x v="1"/>
    <x v="1"/>
    <s v="xxxxxxxxxx2"/>
    <x v="1"/>
    <m/>
    <m/>
    <d v="2022-01-01T00:00:00"/>
    <s v="P"/>
    <x v="11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"/>
    <x v="1"/>
    <s v="Supermarket"/>
    <x v="2"/>
    <x v="2"/>
    <s v="xxxxxxxxxx3"/>
    <x v="8"/>
    <m/>
    <m/>
    <d v="2020-12-10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"/>
    <x v="1"/>
    <s v="Supermarket"/>
    <x v="3"/>
    <x v="3"/>
    <s v="xxxxxxxxxx4"/>
    <x v="9"/>
    <m/>
    <m/>
    <d v="2022-01-01T00:00:00"/>
    <s v="P"/>
    <x v="11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"/>
    <x v="1"/>
    <s v="Supermarket"/>
    <x v="4"/>
    <x v="4"/>
    <s v="xxxxxxxxxx5"/>
    <x v="10"/>
    <m/>
    <m/>
    <d v="2020-12-10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8"/>
    <x v="3"/>
    <s v="Supermarket"/>
    <x v="0"/>
    <x v="0"/>
    <s v="xxxxxxxxxx1"/>
    <x v="11"/>
    <m/>
    <m/>
    <d v="2022-07-01T00:00:00"/>
    <s v="AP"/>
    <x v="12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8"/>
    <x v="3"/>
    <s v="Supermarket"/>
    <x v="1"/>
    <x v="1"/>
    <s v="xxxxxxxxxx2"/>
    <x v="12"/>
    <m/>
    <m/>
    <d v="2022-07-01T00:00:00"/>
    <s v="AP"/>
    <x v="12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8"/>
    <x v="3"/>
    <s v="Supermarket"/>
    <x v="2"/>
    <x v="2"/>
    <s v="xxxxxxxxxx3"/>
    <x v="13"/>
    <m/>
    <m/>
    <d v="2021-03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8"/>
    <x v="3"/>
    <s v="Supermarket"/>
    <x v="3"/>
    <x v="3"/>
    <s v="xxxxxxxxxx4"/>
    <x v="16"/>
    <m/>
    <m/>
    <d v="2022-07-01T00:00:00"/>
    <s v="AP"/>
    <x v="12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8"/>
    <x v="3"/>
    <s v="Supermarket"/>
    <x v="4"/>
    <x v="4"/>
    <s v="xxxxxxxxxx5"/>
    <x v="15"/>
    <m/>
    <m/>
    <d v="2021-03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9"/>
    <x v="3"/>
    <s v="Supermarket"/>
    <x v="0"/>
    <x v="0"/>
    <s v="xxxxxxxxxx1"/>
    <x v="11"/>
    <m/>
    <n v="7"/>
    <d v="2021-02-01T00:00:00"/>
    <s v="PA"/>
    <x v="13"/>
    <s v="on shelf"/>
    <n v="1.2"/>
    <n v="3"/>
    <n v="12"/>
    <n v="12"/>
    <m/>
    <e v="#REF!"/>
    <e v="#REF!"/>
    <e v="#REF!"/>
    <n v="1.2"/>
    <n v="0"/>
    <n v="0"/>
    <m/>
    <m/>
    <m/>
    <n v="8.4"/>
    <n v="0"/>
    <n v="0"/>
    <n v="0"/>
    <n v="0"/>
    <n v="0"/>
    <n v="436.8"/>
    <n v="0"/>
    <n v="0"/>
    <m/>
    <m/>
    <m/>
    <n v="36.4"/>
    <n v="0"/>
    <n v="36.4"/>
    <n v="3.0333333333333332"/>
  </r>
  <r>
    <s v="Sales Rep 2"/>
    <x v="9"/>
    <x v="3"/>
    <s v="Supermarket"/>
    <x v="1"/>
    <x v="1"/>
    <s v="xxxxxxxxxx2"/>
    <x v="12"/>
    <m/>
    <n v="7"/>
    <d v="2021-02-01T00:00:00"/>
    <s v="PA"/>
    <x v="13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8.616980182999999"/>
    <n v="0"/>
    <n v="0"/>
    <n v="0"/>
    <n v="0"/>
    <n v="0"/>
    <n v="448.08296951599993"/>
    <n v="0"/>
    <n v="0"/>
    <m/>
    <m/>
    <m/>
    <n v="37.340247459666664"/>
    <n v="0"/>
    <n v="37.340247459666664"/>
    <n v="3.1116872883055553"/>
  </r>
  <r>
    <s v="Sales Rep 2"/>
    <x v="9"/>
    <x v="3"/>
    <s v="Supermarket"/>
    <x v="2"/>
    <x v="2"/>
    <s v="xxxxxxxxxx3"/>
    <x v="13"/>
    <m/>
    <n v="7"/>
    <d v="2021-02-01T00:00:00"/>
    <s v="PA"/>
    <x v="14"/>
    <n v="1"/>
    <n v="1.169229504"/>
    <n v="2.8760148220000001"/>
    <n v="12"/>
    <n v="12"/>
    <m/>
    <e v="#REF!"/>
    <e v="#REF!"/>
    <e v="#REF!"/>
    <n v="1.169229504"/>
    <n v="0"/>
    <n v="0"/>
    <m/>
    <m/>
    <m/>
    <n v="8.1846065279999998"/>
    <n v="0"/>
    <n v="0"/>
    <n v="0"/>
    <n v="0"/>
    <n v="0"/>
    <n v="425.599539456"/>
    <n v="0"/>
    <n v="0"/>
    <m/>
    <m/>
    <m/>
    <n v="35.466628288000003"/>
    <n v="0"/>
    <n v="35.466628288000003"/>
    <n v="2.9555523573333335"/>
  </r>
  <r>
    <s v="Sales Rep 2"/>
    <x v="9"/>
    <x v="3"/>
    <s v="Supermarket"/>
    <x v="3"/>
    <x v="3"/>
    <s v="xxxxxxxxxx4"/>
    <x v="16"/>
    <m/>
    <n v="7"/>
    <d v="2021-02-01T00:00:00"/>
    <s v="PA"/>
    <x v="14"/>
    <n v="1"/>
    <n v="1.2623833040000001"/>
    <n v="2.370249088"/>
    <n v="12"/>
    <n v="12"/>
    <m/>
    <e v="#REF!"/>
    <e v="#REF!"/>
    <e v="#REF!"/>
    <n v="1.2623833040000001"/>
    <n v="0"/>
    <n v="0"/>
    <m/>
    <m/>
    <m/>
    <n v="8.8366831280000007"/>
    <n v="0"/>
    <n v="0"/>
    <n v="0"/>
    <n v="0"/>
    <n v="0"/>
    <n v="459.50752265600005"/>
    <n v="0"/>
    <n v="0"/>
    <m/>
    <m/>
    <m/>
    <n v="38.292293554666671"/>
    <n v="0"/>
    <n v="38.292293554666671"/>
    <n v="3.1910244628888891"/>
  </r>
  <r>
    <s v="Sales Rep 2"/>
    <x v="9"/>
    <x v="3"/>
    <s v="Supermarket"/>
    <x v="4"/>
    <x v="4"/>
    <s v="xxxxxxxxxx5"/>
    <x v="15"/>
    <m/>
    <n v="7"/>
    <d v="2021-02-01T00:00:00"/>
    <s v="PA"/>
    <x v="14"/>
    <n v="1"/>
    <n v="1.0035713159999999"/>
    <n v="1.926370728"/>
    <n v="12"/>
    <n v="12"/>
    <m/>
    <e v="#REF!"/>
    <e v="#REF!"/>
    <e v="#REF!"/>
    <n v="1.0035713159999999"/>
    <n v="0"/>
    <n v="0"/>
    <m/>
    <m/>
    <m/>
    <n v="7.0249992119999991"/>
    <n v="0"/>
    <n v="0"/>
    <n v="0"/>
    <n v="0"/>
    <n v="0"/>
    <n v="365.29995902399997"/>
    <n v="0"/>
    <n v="0"/>
    <m/>
    <m/>
    <m/>
    <n v="30.441663251999998"/>
    <n v="0"/>
    <n v="30.441663251999998"/>
    <n v="2.536805271"/>
  </r>
  <r>
    <s v="Sales Rep 2"/>
    <x v="10"/>
    <x v="3"/>
    <s v="Natural"/>
    <x v="2"/>
    <x v="2"/>
    <s v="xxxxxxxxxx3"/>
    <x v="13"/>
    <m/>
    <m/>
    <d v="2021-02-01T00:00:00"/>
    <s v="D"/>
    <x v="9"/>
    <s v="DECLINED"/>
    <n v="1.169229504"/>
    <n v="2.8760148220000001"/>
    <n v="12"/>
    <n v="12"/>
    <m/>
    <e v="#REF!"/>
    <e v="#REF!"/>
    <e v="#REF!"/>
    <n v="0"/>
    <n v="2.8760148220000001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1"/>
    <x v="3"/>
    <s v="Supermarket"/>
    <x v="0"/>
    <x v="0"/>
    <s v="xxxxxxxxxx1"/>
    <x v="11"/>
    <m/>
    <m/>
    <d v="2022-05-01T00:00:00"/>
    <s v="P"/>
    <x v="6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1"/>
    <x v="3"/>
    <s v="Supermarket"/>
    <x v="1"/>
    <x v="1"/>
    <s v="xxxxxxxxxx2"/>
    <x v="12"/>
    <m/>
    <m/>
    <d v="2022-07-01T00:00:00"/>
    <s v="P"/>
    <x v="15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1"/>
    <x v="3"/>
    <s v="Supermarket"/>
    <x v="2"/>
    <x v="2"/>
    <s v="xxxxxxxxxx3"/>
    <x v="13"/>
    <m/>
    <m/>
    <d v="2022-07-01T00:00:00"/>
    <s v="P"/>
    <x v="15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2"/>
    <x v="1"/>
    <s v="Manual Entry"/>
    <x v="3"/>
    <x v="3"/>
    <s v="xxxxxxxxxx4"/>
    <x v="9"/>
    <m/>
    <n v="25"/>
    <d v="2022-12-01T00:00:00"/>
    <s v="PA"/>
    <x v="10"/>
    <n v="1"/>
    <n v="1.2623833040000001"/>
    <n v="2.370249088"/>
    <n v="12"/>
    <n v="12"/>
    <n v="1"/>
    <e v="#REF!"/>
    <e v="#REF!"/>
    <e v="#REF!"/>
    <n v="0"/>
    <n v="0"/>
    <n v="25"/>
    <m/>
    <m/>
    <m/>
    <n v="0"/>
    <n v="0"/>
    <n v="1300"/>
    <n v="0"/>
    <n v="0"/>
    <n v="0"/>
    <n v="0"/>
    <n v="0"/>
    <n v="108.33333333333333"/>
    <m/>
    <m/>
    <m/>
    <n v="0"/>
    <n v="0"/>
    <n v="108.33333333333333"/>
    <n v="9.0277777777777768"/>
  </r>
  <r>
    <s v="Sales Rep 3"/>
    <x v="13"/>
    <x v="4"/>
    <s v="Natural"/>
    <x v="0"/>
    <x v="0"/>
    <s v="xxxxxxxxxx1"/>
    <x v="17"/>
    <m/>
    <m/>
    <d v="2021-04-01T00:00:00"/>
    <s v="D"/>
    <x v="9"/>
    <s v="DECLINED"/>
    <n v="1.2"/>
    <n v="3"/>
    <n v="12"/>
    <n v="12"/>
    <m/>
    <e v="#REF!"/>
    <e v="#REF!"/>
    <e v="#REF!"/>
    <n v="0"/>
    <n v="3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3"/>
    <x v="4"/>
    <s v="Natural"/>
    <x v="1"/>
    <x v="1"/>
    <s v="xxxxxxxxxx2"/>
    <x v="18"/>
    <m/>
    <m/>
    <d v="2021-04-01T00:00:00"/>
    <s v="D"/>
    <x v="9"/>
    <s v="DECLINED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3"/>
    <x v="4"/>
    <s v="Natural"/>
    <x v="2"/>
    <x v="2"/>
    <s v="xxxxxxxxxx3"/>
    <x v="19"/>
    <m/>
    <n v="6"/>
    <d v="2021-04-01T00:00:00"/>
    <s v="PA"/>
    <x v="16"/>
    <s v="on shelf"/>
    <n v="1.169229504"/>
    <n v="2.8760148220000001"/>
    <n v="12"/>
    <n v="12"/>
    <m/>
    <e v="#REF!"/>
    <e v="#REF!"/>
    <e v="#REF!"/>
    <n v="0"/>
    <n v="2.8760148220000001"/>
    <n v="0"/>
    <m/>
    <m/>
    <m/>
    <n v="0"/>
    <n v="17.256088932000001"/>
    <n v="0"/>
    <n v="0"/>
    <n v="0"/>
    <n v="0"/>
    <n v="0"/>
    <n v="897.31662446400003"/>
    <n v="0"/>
    <m/>
    <m/>
    <m/>
    <n v="0"/>
    <n v="74.776385372000007"/>
    <n v="74.776385372000007"/>
    <n v="6.2313654476666676"/>
  </r>
  <r>
    <s v="Sales Rep 3"/>
    <x v="13"/>
    <x v="4"/>
    <s v="Natural"/>
    <x v="3"/>
    <x v="3"/>
    <s v="xxxxxxxxxx4"/>
    <x v="20"/>
    <m/>
    <n v="6"/>
    <d v="2021-04-01T00:00:00"/>
    <s v="PA"/>
    <x v="16"/>
    <s v="on shelf"/>
    <n v="1.2623833040000001"/>
    <n v="2.370249088"/>
    <n v="12"/>
    <n v="12"/>
    <m/>
    <e v="#REF!"/>
    <e v="#REF!"/>
    <e v="#REF!"/>
    <n v="0"/>
    <n v="2.370249088"/>
    <n v="0"/>
    <m/>
    <m/>
    <m/>
    <n v="0"/>
    <n v="14.221494528000001"/>
    <n v="0"/>
    <n v="0"/>
    <n v="0"/>
    <n v="0"/>
    <n v="0"/>
    <n v="739.51771545600002"/>
    <n v="0"/>
    <m/>
    <m/>
    <m/>
    <n v="0"/>
    <n v="61.626476287999999"/>
    <n v="61.626476287999999"/>
    <n v="5.1355396906666666"/>
  </r>
  <r>
    <s v="Sales Rep 3"/>
    <x v="13"/>
    <x v="4"/>
    <s v="Natural"/>
    <x v="4"/>
    <x v="4"/>
    <s v="xxxxxxxxxx5"/>
    <x v="21"/>
    <m/>
    <n v="6"/>
    <d v="2021-04-01T00:00:00"/>
    <s v="PA"/>
    <x v="16"/>
    <s v="on shelf"/>
    <n v="1.0035713159999999"/>
    <n v="1.926370728"/>
    <n v="12"/>
    <n v="12"/>
    <m/>
    <e v="#REF!"/>
    <e v="#REF!"/>
    <e v="#REF!"/>
    <n v="0"/>
    <n v="1.926370728"/>
    <n v="0"/>
    <m/>
    <m/>
    <m/>
    <n v="0"/>
    <n v="11.558224367999999"/>
    <n v="0"/>
    <n v="0"/>
    <n v="0"/>
    <n v="0"/>
    <n v="0"/>
    <n v="601.02766713599999"/>
    <n v="0"/>
    <m/>
    <m/>
    <m/>
    <n v="0"/>
    <n v="50.085638928000002"/>
    <n v="50.085638928000002"/>
    <n v="4.1738032440000001"/>
  </r>
  <r>
    <s v="Sales Rep 2"/>
    <x v="14"/>
    <x v="3"/>
    <s v="Supermarket"/>
    <x v="0"/>
    <x v="0"/>
    <s v="xxxxxxxxxx1"/>
    <x v="11"/>
    <m/>
    <n v="36"/>
    <m/>
    <s v="PA"/>
    <x v="17"/>
    <n v="1"/>
    <n v="1.2"/>
    <n v="3"/>
    <n v="12"/>
    <n v="12"/>
    <m/>
    <e v="#REF!"/>
    <e v="#REF!"/>
    <e v="#REF!"/>
    <n v="1.2"/>
    <n v="0"/>
    <n v="0"/>
    <m/>
    <m/>
    <m/>
    <n v="43.199999999999996"/>
    <n v="0"/>
    <n v="0"/>
    <n v="0"/>
    <n v="0"/>
    <n v="0"/>
    <n v="2246.3999999999996"/>
    <n v="0"/>
    <n v="0"/>
    <m/>
    <m/>
    <m/>
    <n v="187.19999999999996"/>
    <n v="0"/>
    <n v="187.19999999999996"/>
    <n v="15.599999999999996"/>
  </r>
  <r>
    <s v="Sales Rep 2"/>
    <x v="14"/>
    <x v="3"/>
    <s v="Supermarket"/>
    <x v="1"/>
    <x v="1"/>
    <s v="xxxxxxxxxx2"/>
    <x v="12"/>
    <m/>
    <n v="36"/>
    <m/>
    <s v="PA"/>
    <x v="17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44.315898083999997"/>
    <n v="0"/>
    <n v="0"/>
    <n v="0"/>
    <n v="0"/>
    <n v="0"/>
    <n v="2304.4267003679997"/>
    <n v="0"/>
    <n v="0"/>
    <m/>
    <m/>
    <m/>
    <n v="192.03555836399997"/>
    <n v="0"/>
    <n v="192.03555836399997"/>
    <n v="16.002963196999996"/>
  </r>
  <r>
    <s v="Sales Rep 2"/>
    <x v="15"/>
    <x v="3"/>
    <s v="Supermarket"/>
    <x v="0"/>
    <x v="0"/>
    <s v="xxxxxxxxxx1"/>
    <x v="11"/>
    <m/>
    <m/>
    <d v="2020-12-20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5"/>
    <x v="3"/>
    <s v="Manual Entry"/>
    <x v="1"/>
    <x v="1"/>
    <s v="xxxxxxxxxx2"/>
    <x v="12"/>
    <m/>
    <m/>
    <d v="2020-12-20T00:00:00"/>
    <s v="D"/>
    <x v="9"/>
    <s v="DECLINED"/>
    <n v="1.2309971689999999"/>
    <n v="2.5038011689999999"/>
    <n v="12"/>
    <n v="12"/>
    <m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5"/>
    <x v="3"/>
    <s v="Supermarket"/>
    <x v="2"/>
    <x v="2"/>
    <s v="xxxxxxxxxx3"/>
    <x v="13"/>
    <m/>
    <m/>
    <d v="2020-01-20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5"/>
    <x v="3"/>
    <s v="Supermarket"/>
    <x v="3"/>
    <x v="3"/>
    <s v="xxxxxxxxxx4"/>
    <x v="16"/>
    <m/>
    <m/>
    <d v="2020-01-20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5"/>
    <x v="3"/>
    <s v="Supermarket"/>
    <x v="4"/>
    <x v="4"/>
    <s v="xxxxxxxxxx5"/>
    <x v="15"/>
    <m/>
    <m/>
    <d v="2020-01-20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6"/>
    <x v="4"/>
    <s v="Supermarket"/>
    <x v="0"/>
    <x v="0"/>
    <s v="xxxxxxxxxx1"/>
    <x v="17"/>
    <m/>
    <m/>
    <d v="2023-01-01T00:00:00"/>
    <s v="P"/>
    <x v="7"/>
    <n v="0.25"/>
    <n v="1.2"/>
    <n v="3"/>
    <n v="12"/>
    <n v="12"/>
    <m/>
    <m/>
    <m/>
    <m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6"/>
    <x v="4"/>
    <s v="Supermarket"/>
    <x v="1"/>
    <x v="1"/>
    <s v="xxxxxxxxxx2"/>
    <x v="18"/>
    <m/>
    <m/>
    <d v="2023-01-01T00:00:00"/>
    <s v="P"/>
    <x v="7"/>
    <n v="0.25"/>
    <n v="1.2309971689999999"/>
    <n v="2.5038011689999999"/>
    <n v="12"/>
    <n v="12"/>
    <m/>
    <m/>
    <m/>
    <m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6"/>
    <x v="4"/>
    <s v="Supermarket"/>
    <x v="2"/>
    <x v="2"/>
    <s v="xxxxxxxxxx3"/>
    <x v="19"/>
    <m/>
    <m/>
    <d v="2023-01-01T00:00:00"/>
    <s v="P"/>
    <x v="7"/>
    <n v="0.25"/>
    <n v="1.169229504"/>
    <n v="2.8760148220000001"/>
    <n v="12"/>
    <n v="12"/>
    <m/>
    <m/>
    <m/>
    <m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6"/>
    <x v="4"/>
    <s v="Supermarket"/>
    <x v="3"/>
    <x v="3"/>
    <s v="xxxxxxxxxx4"/>
    <x v="20"/>
    <n v="0"/>
    <m/>
    <d v="2023-01-01T00:00:00"/>
    <s v="P"/>
    <x v="7"/>
    <n v="0.25"/>
    <n v="1.2623833040000001"/>
    <n v="2.370249088"/>
    <n v="12"/>
    <n v="12"/>
    <m/>
    <m/>
    <m/>
    <m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6"/>
    <x v="4"/>
    <s v="Supermarket"/>
    <x v="4"/>
    <x v="4"/>
    <s v="xxxxxxxxxx5"/>
    <x v="21"/>
    <m/>
    <m/>
    <d v="2023-01-01T00:00:00"/>
    <s v="PA"/>
    <x v="7"/>
    <n v="1"/>
    <n v="1.0035713159999999"/>
    <n v="1.926370728"/>
    <n v="12"/>
    <n v="12"/>
    <m/>
    <m/>
    <m/>
    <m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7"/>
    <x v="1"/>
    <s v="Supermarket"/>
    <x v="0"/>
    <x v="0"/>
    <s v="xxxxxxxxxx1"/>
    <x v="7"/>
    <m/>
    <n v="75"/>
    <d v="2020-09-20T00:00:00"/>
    <s v="PA"/>
    <x v="18"/>
    <s v="on shelf"/>
    <n v="1.2"/>
    <n v="3"/>
    <n v="12"/>
    <n v="12"/>
    <m/>
    <e v="#REF!"/>
    <e v="#REF!"/>
    <e v="#REF!"/>
    <n v="1.2"/>
    <n v="0"/>
    <n v="0"/>
    <m/>
    <m/>
    <m/>
    <n v="90"/>
    <n v="0"/>
    <n v="0"/>
    <n v="0"/>
    <n v="0"/>
    <n v="0"/>
    <n v="4680"/>
    <n v="0"/>
    <n v="0"/>
    <m/>
    <m/>
    <m/>
    <n v="390"/>
    <n v="0"/>
    <n v="390"/>
    <n v="32.5"/>
  </r>
  <r>
    <s v="Sales Rep 2"/>
    <x v="17"/>
    <x v="1"/>
    <s v="Supermarket"/>
    <x v="1"/>
    <x v="1"/>
    <s v="xxxxxxxxxx2"/>
    <x v="1"/>
    <m/>
    <m/>
    <d v="2020-11-20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7"/>
    <x v="1"/>
    <s v="Supermarket"/>
    <x v="2"/>
    <x v="2"/>
    <s v="xxxxxxxxxx3"/>
    <x v="8"/>
    <m/>
    <m/>
    <d v="2020-11-20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7"/>
    <x v="1"/>
    <s v="Supermarket"/>
    <x v="3"/>
    <x v="3"/>
    <s v="xxxxxxxxxx4"/>
    <x v="9"/>
    <m/>
    <m/>
    <d v="2021-02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7"/>
    <x v="1"/>
    <s v="Manual Entry"/>
    <x v="4"/>
    <x v="4"/>
    <s v="xxxxxxxxxx5"/>
    <x v="10"/>
    <m/>
    <m/>
    <m/>
    <s v="D"/>
    <x v="9"/>
    <s v="DECLINED"/>
    <n v="1.0035713159999999"/>
    <n v="1.926370728"/>
    <n v="12"/>
    <n v="12"/>
    <m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8"/>
    <x v="4"/>
    <s v="Supermarket"/>
    <x v="0"/>
    <x v="0"/>
    <s v="xxxxxxxxxx1"/>
    <x v="17"/>
    <m/>
    <m/>
    <d v="2021-02-10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8"/>
    <x v="4"/>
    <s v="Supermarket"/>
    <x v="1"/>
    <x v="1"/>
    <s v="xxxxxxxxxx2"/>
    <x v="18"/>
    <m/>
    <m/>
    <d v="2021-02-10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8"/>
    <x v="4"/>
    <s v="Supermarket"/>
    <x v="2"/>
    <x v="2"/>
    <s v="xxxxxxxxxx3"/>
    <x v="19"/>
    <m/>
    <m/>
    <d v="2021-02-10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8"/>
    <x v="4"/>
    <s v="Supermarket"/>
    <x v="3"/>
    <x v="3"/>
    <s v="xxxxxxxxxx4"/>
    <x v="20"/>
    <m/>
    <m/>
    <d v="2021-02-10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18"/>
    <x v="4"/>
    <s v="Supermarket"/>
    <x v="4"/>
    <x v="4"/>
    <s v="xxxxxxxxxx5"/>
    <x v="21"/>
    <m/>
    <m/>
    <d v="2021-02-10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9"/>
    <x v="3"/>
    <s v="Manual Entry"/>
    <x v="0"/>
    <x v="0"/>
    <s v="xxxxxxxxxx1"/>
    <x v="11"/>
    <m/>
    <n v="78"/>
    <d v="2023-04-01T00:00:00"/>
    <s v="AP"/>
    <x v="19"/>
    <n v="0.75"/>
    <n v="1.2"/>
    <n v="3"/>
    <n v="12"/>
    <n v="12"/>
    <n v="3"/>
    <e v="#REF!"/>
    <e v="#REF!"/>
    <e v="#REF!"/>
    <n v="0"/>
    <n v="0"/>
    <n v="234"/>
    <m/>
    <m/>
    <m/>
    <n v="0"/>
    <n v="0"/>
    <n v="12168"/>
    <n v="0"/>
    <n v="0"/>
    <n v="0"/>
    <n v="0"/>
    <n v="0"/>
    <n v="1014"/>
    <m/>
    <m/>
    <m/>
    <n v="0"/>
    <n v="0"/>
    <n v="1014"/>
    <n v="84.5"/>
  </r>
  <r>
    <s v="Sales Rep 2"/>
    <x v="19"/>
    <x v="3"/>
    <s v="Manual Entry"/>
    <x v="1"/>
    <x v="1"/>
    <s v="xxxxxxxxxx2"/>
    <x v="12"/>
    <m/>
    <n v="78"/>
    <d v="2023-04-01T00:00:00"/>
    <s v="AP"/>
    <x v="19"/>
    <n v="0.75"/>
    <n v="1.2309971689999999"/>
    <n v="2.5038011689999999"/>
    <n v="12"/>
    <n v="12"/>
    <n v="3"/>
    <e v="#REF!"/>
    <e v="#REF!"/>
    <e v="#REF!"/>
    <n v="0"/>
    <n v="0"/>
    <n v="234"/>
    <m/>
    <m/>
    <m/>
    <n v="0"/>
    <n v="0"/>
    <n v="12168"/>
    <n v="0"/>
    <n v="0"/>
    <n v="0"/>
    <n v="0"/>
    <n v="0"/>
    <n v="1014"/>
    <m/>
    <m/>
    <m/>
    <n v="0"/>
    <n v="0"/>
    <n v="1014"/>
    <n v="84.5"/>
  </r>
  <r>
    <s v="Sales Rep 2"/>
    <x v="19"/>
    <x v="3"/>
    <s v="Manual Entry"/>
    <x v="2"/>
    <x v="2"/>
    <s v="xxxxxxxxxx3"/>
    <x v="13"/>
    <m/>
    <n v="78"/>
    <d v="2023-04-01T00:00:00"/>
    <s v="AP"/>
    <x v="19"/>
    <n v="0.75"/>
    <n v="1.169229504"/>
    <n v="2.8760148220000001"/>
    <n v="12"/>
    <n v="12"/>
    <n v="3"/>
    <e v="#REF!"/>
    <e v="#REF!"/>
    <e v="#REF!"/>
    <n v="0"/>
    <n v="0"/>
    <n v="234"/>
    <m/>
    <m/>
    <m/>
    <n v="0"/>
    <n v="0"/>
    <n v="12168"/>
    <n v="0"/>
    <n v="0"/>
    <n v="0"/>
    <n v="0"/>
    <n v="0"/>
    <n v="1014"/>
    <m/>
    <m/>
    <m/>
    <n v="0"/>
    <n v="0"/>
    <n v="1014"/>
    <n v="84.5"/>
  </r>
  <r>
    <s v="Sales Rep 2"/>
    <x v="19"/>
    <x v="3"/>
    <s v="Supermarket"/>
    <x v="3"/>
    <x v="3"/>
    <s v="xxxxxxxxxx4"/>
    <x v="16"/>
    <m/>
    <m/>
    <d v="2021-03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19"/>
    <x v="3"/>
    <s v="Supermarket"/>
    <x v="4"/>
    <x v="4"/>
    <s v="xxxxxxxxxx5"/>
    <x v="15"/>
    <m/>
    <m/>
    <d v="2021-03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0"/>
    <x v="3"/>
    <s v="Supermarket"/>
    <x v="0"/>
    <x v="0"/>
    <s v="xxxxxxxxxx1"/>
    <x v="11"/>
    <m/>
    <n v="59"/>
    <m/>
    <s v="PA"/>
    <x v="20"/>
    <n v="1"/>
    <n v="1.2"/>
    <n v="3"/>
    <n v="12"/>
    <n v="12"/>
    <m/>
    <e v="#REF!"/>
    <e v="#REF!"/>
    <e v="#REF!"/>
    <n v="1.2"/>
    <n v="0"/>
    <n v="0"/>
    <m/>
    <m/>
    <m/>
    <n v="70.8"/>
    <n v="0"/>
    <n v="0"/>
    <n v="0"/>
    <n v="0"/>
    <n v="0"/>
    <n v="3681.6"/>
    <n v="0"/>
    <n v="0"/>
    <m/>
    <m/>
    <m/>
    <n v="306.8"/>
    <n v="0"/>
    <n v="306.8"/>
    <n v="25.566666666666666"/>
  </r>
  <r>
    <s v="Sales Rep 2"/>
    <x v="20"/>
    <x v="3"/>
    <s v="Supermarket"/>
    <x v="1"/>
    <x v="1"/>
    <s v="xxxxxxxxxx2"/>
    <x v="12"/>
    <m/>
    <n v="101"/>
    <m/>
    <s v="PA"/>
    <x v="20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124.330714069"/>
    <n v="0"/>
    <n v="0"/>
    <n v="0"/>
    <n v="0"/>
    <n v="0"/>
    <n v="6465.197131588"/>
    <n v="0"/>
    <n v="0"/>
    <m/>
    <m/>
    <m/>
    <n v="538.76642763233338"/>
    <n v="0"/>
    <n v="538.76642763233338"/>
    <n v="44.897202302694446"/>
  </r>
  <r>
    <s v="Sales Rep 2"/>
    <x v="20"/>
    <x v="3"/>
    <s v="Supermarket"/>
    <x v="2"/>
    <x v="2"/>
    <s v="xxxxxxxxxx3"/>
    <x v="13"/>
    <m/>
    <n v="74"/>
    <m/>
    <s v="PA"/>
    <x v="20"/>
    <n v="1"/>
    <n v="1.169229504"/>
    <n v="2.8760148220000001"/>
    <n v="12"/>
    <n v="12"/>
    <m/>
    <e v="#REF!"/>
    <e v="#REF!"/>
    <e v="#REF!"/>
    <n v="1.169229504"/>
    <n v="0"/>
    <n v="0"/>
    <m/>
    <m/>
    <m/>
    <n v="86.522983296000007"/>
    <n v="0"/>
    <n v="0"/>
    <n v="0"/>
    <n v="0"/>
    <n v="0"/>
    <n v="4499.1951313919999"/>
    <n v="0"/>
    <n v="0"/>
    <m/>
    <m/>
    <m/>
    <n v="374.93292761599997"/>
    <n v="0"/>
    <n v="374.93292761599997"/>
    <n v="31.244410634666664"/>
  </r>
  <r>
    <s v="Sales Rep 2"/>
    <x v="20"/>
    <x v="3"/>
    <s v="Supermarket"/>
    <x v="3"/>
    <x v="3"/>
    <s v="xxxxxxxxxx4"/>
    <x v="16"/>
    <m/>
    <n v="75"/>
    <m/>
    <s v="PA"/>
    <x v="20"/>
    <n v="1"/>
    <n v="1.2623833040000001"/>
    <n v="2.370249088"/>
    <n v="12"/>
    <n v="12"/>
    <m/>
    <e v="#REF!"/>
    <e v="#REF!"/>
    <e v="#REF!"/>
    <n v="1.2623833040000001"/>
    <n v="0"/>
    <n v="0"/>
    <m/>
    <m/>
    <m/>
    <n v="94.678747800000011"/>
    <n v="0"/>
    <n v="0"/>
    <n v="0"/>
    <n v="0"/>
    <n v="0"/>
    <n v="4923.2948856000003"/>
    <n v="0"/>
    <n v="0"/>
    <m/>
    <m/>
    <m/>
    <n v="410.27457380000004"/>
    <n v="0"/>
    <n v="410.27457380000004"/>
    <n v="34.189547816666668"/>
  </r>
  <r>
    <s v="Sales Rep 2"/>
    <x v="20"/>
    <x v="3"/>
    <s v="Supermarket"/>
    <x v="4"/>
    <x v="4"/>
    <s v="xxxxxxxxxx5"/>
    <x v="15"/>
    <m/>
    <n v="88"/>
    <m/>
    <s v="PA"/>
    <x v="20"/>
    <n v="1"/>
    <n v="1.0035713159999999"/>
    <n v="1.926370728"/>
    <n v="12"/>
    <n v="12"/>
    <m/>
    <e v="#REF!"/>
    <e v="#REF!"/>
    <e v="#REF!"/>
    <n v="1.0035713159999999"/>
    <n v="0"/>
    <n v="0"/>
    <m/>
    <m/>
    <m/>
    <n v="88.314275807999991"/>
    <n v="0"/>
    <n v="0"/>
    <n v="0"/>
    <n v="0"/>
    <n v="0"/>
    <n v="4592.3423420159997"/>
    <n v="0"/>
    <n v="0"/>
    <m/>
    <m/>
    <m/>
    <n v="382.695195168"/>
    <n v="0"/>
    <n v="382.695195168"/>
    <n v="31.891266263999999"/>
  </r>
  <r>
    <s v="Sales Rep 2"/>
    <x v="21"/>
    <x v="3"/>
    <s v="Manual Entry"/>
    <x v="0"/>
    <x v="0"/>
    <s v="xxxxxxxxxx1"/>
    <x v="11"/>
    <m/>
    <n v="185"/>
    <d v="2023-05-01T00:00:00"/>
    <s v="AP"/>
    <x v="19"/>
    <n v="0.75"/>
    <n v="1.2"/>
    <n v="3"/>
    <n v="12"/>
    <n v="12"/>
    <n v="3"/>
    <e v="#REF!"/>
    <e v="#REF!"/>
    <e v="#REF!"/>
    <n v="0"/>
    <n v="0"/>
    <n v="555"/>
    <m/>
    <m/>
    <m/>
    <n v="0"/>
    <n v="0"/>
    <n v="28860"/>
    <n v="0"/>
    <n v="0"/>
    <n v="0"/>
    <n v="0"/>
    <n v="0"/>
    <n v="2405"/>
    <m/>
    <m/>
    <m/>
    <n v="0"/>
    <n v="0"/>
    <n v="2405"/>
    <n v="200.41666666666666"/>
  </r>
  <r>
    <s v="Sales Rep 3"/>
    <x v="21"/>
    <x v="4"/>
    <s v="Manual Entry"/>
    <x v="1"/>
    <x v="1"/>
    <s v="xxxxxxxxxx2"/>
    <x v="18"/>
    <m/>
    <n v="185"/>
    <d v="2023-05-01T00:00:00"/>
    <s v="AP"/>
    <x v="19"/>
    <n v="0.75"/>
    <n v="1.2309971689999999"/>
    <n v="2.5038011689999999"/>
    <n v="12"/>
    <n v="12"/>
    <n v="3"/>
    <e v="#REF!"/>
    <e v="#REF!"/>
    <e v="#REF!"/>
    <n v="0"/>
    <n v="0"/>
    <n v="555"/>
    <m/>
    <m/>
    <m/>
    <n v="0"/>
    <n v="0"/>
    <n v="28860"/>
    <n v="0"/>
    <n v="0"/>
    <n v="0"/>
    <n v="0"/>
    <n v="0"/>
    <n v="2405"/>
    <m/>
    <m/>
    <m/>
    <n v="0"/>
    <n v="0"/>
    <n v="2405"/>
    <n v="200.41666666666666"/>
  </r>
  <r>
    <s v="Sales Rep 2"/>
    <x v="21"/>
    <x v="3"/>
    <s v="Supermarket"/>
    <x v="2"/>
    <x v="2"/>
    <s v="xxxxxxxxxx3"/>
    <x v="13"/>
    <m/>
    <n v="50"/>
    <d v="2021-06-01T00:00:00"/>
    <s v="PA"/>
    <x v="3"/>
    <s v="on shelf"/>
    <n v="1.169229504"/>
    <n v="2.8760148220000001"/>
    <n v="12"/>
    <n v="12"/>
    <m/>
    <e v="#REF!"/>
    <e v="#REF!"/>
    <e v="#REF!"/>
    <n v="1.169229504"/>
    <n v="0"/>
    <n v="0"/>
    <m/>
    <m/>
    <m/>
    <n v="58.461475200000002"/>
    <n v="0"/>
    <n v="0"/>
    <n v="0"/>
    <n v="0"/>
    <n v="0"/>
    <n v="3039.9967104000002"/>
    <n v="0"/>
    <n v="0"/>
    <m/>
    <m/>
    <m/>
    <n v="253.33305920000001"/>
    <n v="0"/>
    <n v="253.33305920000001"/>
    <n v="21.111088266666666"/>
  </r>
  <r>
    <s v="Sales Rep 2"/>
    <x v="21"/>
    <x v="3"/>
    <s v="Supermarket"/>
    <x v="3"/>
    <x v="3"/>
    <s v="xxxxxxxxxx4"/>
    <x v="16"/>
    <m/>
    <n v="50"/>
    <d v="2021-05-01T00:00:00"/>
    <s v="PA"/>
    <x v="3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63.119165200000005"/>
    <n v="0"/>
    <n v="0"/>
    <n v="0"/>
    <n v="0"/>
    <n v="0"/>
    <n v="3282.1965904000003"/>
    <n v="0"/>
    <n v="0"/>
    <m/>
    <m/>
    <m/>
    <n v="273.51638253333334"/>
    <n v="0"/>
    <n v="273.51638253333334"/>
    <n v="22.793031877777779"/>
  </r>
  <r>
    <s v="Sales Rep 2"/>
    <x v="21"/>
    <x v="3"/>
    <s v="Supermarket"/>
    <x v="4"/>
    <x v="4"/>
    <s v="xxxxxxxxxx5"/>
    <x v="15"/>
    <m/>
    <n v="-50"/>
    <d v="2021-03-01T00:00:00"/>
    <s v="DC'd"/>
    <x v="21"/>
    <s v="DC'd"/>
    <n v="1.0035713159999999"/>
    <n v="1.926370728"/>
    <n v="12"/>
    <n v="12"/>
    <m/>
    <e v="#REF!"/>
    <e v="#REF!"/>
    <e v="#REF!"/>
    <n v="1.0035713159999999"/>
    <n v="0"/>
    <n v="0"/>
    <m/>
    <m/>
    <m/>
    <n v="-50.178565799999994"/>
    <n v="0"/>
    <n v="0"/>
    <n v="0"/>
    <n v="0"/>
    <n v="0"/>
    <n v="-2609.2854215999996"/>
    <n v="0"/>
    <n v="0"/>
    <m/>
    <m/>
    <m/>
    <n v="-217.44045179999998"/>
    <n v="0"/>
    <n v="-217.44045179999998"/>
    <n v="-18.120037649999997"/>
  </r>
  <r>
    <s v="Sales Rep 3"/>
    <x v="22"/>
    <x v="3"/>
    <s v="Manual Entry"/>
    <x v="0"/>
    <x v="0"/>
    <s v="xxxxxxxxxx1"/>
    <x v="11"/>
    <m/>
    <n v="159"/>
    <d v="2023-05-01T00:00:00"/>
    <s v="AP"/>
    <x v="19"/>
    <n v="0.75"/>
    <n v="1.2"/>
    <n v="3"/>
    <n v="12"/>
    <n v="12"/>
    <n v="3"/>
    <e v="#REF!"/>
    <e v="#REF!"/>
    <e v="#REF!"/>
    <n v="0"/>
    <n v="0"/>
    <n v="477"/>
    <m/>
    <m/>
    <m/>
    <n v="0"/>
    <n v="0"/>
    <n v="24804"/>
    <n v="0"/>
    <n v="0"/>
    <n v="0"/>
    <n v="0"/>
    <n v="0"/>
    <n v="2067"/>
    <m/>
    <m/>
    <m/>
    <n v="0"/>
    <n v="0"/>
    <n v="2067"/>
    <n v="172.25"/>
  </r>
  <r>
    <s v="Sales Rep 3"/>
    <x v="22"/>
    <x v="3"/>
    <s v="Manual Entry"/>
    <x v="1"/>
    <x v="1"/>
    <s v="xxxxxxxxxx2"/>
    <x v="12"/>
    <m/>
    <n v="159"/>
    <d v="2023-05-01T00:00:00"/>
    <s v="AP"/>
    <x v="19"/>
    <n v="0.75"/>
    <n v="1.2309971689999999"/>
    <n v="2.5038011689999999"/>
    <n v="12"/>
    <n v="12"/>
    <n v="3"/>
    <e v="#REF!"/>
    <e v="#REF!"/>
    <e v="#REF!"/>
    <n v="0"/>
    <n v="0"/>
    <n v="477"/>
    <m/>
    <m/>
    <m/>
    <n v="0"/>
    <n v="0"/>
    <n v="24804"/>
    <n v="0"/>
    <n v="0"/>
    <n v="0"/>
    <n v="0"/>
    <n v="0"/>
    <n v="2067"/>
    <m/>
    <m/>
    <m/>
    <n v="0"/>
    <n v="0"/>
    <n v="2067"/>
    <n v="172.25"/>
  </r>
  <r>
    <s v="Sales Rep 2"/>
    <x v="22"/>
    <x v="3"/>
    <s v="Supermarket"/>
    <x v="2"/>
    <x v="2"/>
    <s v="xxxxxxxxxx3"/>
    <x v="13"/>
    <n v="34"/>
    <m/>
    <d v="2021-02-1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2"/>
    <x v="3"/>
    <s v="Supermarket"/>
    <x v="3"/>
    <x v="3"/>
    <s v="xxxxxxxxxx4"/>
    <x v="16"/>
    <n v="37"/>
    <m/>
    <d v="2021-02-1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2"/>
    <x v="3"/>
    <s v="Supermarket"/>
    <x v="4"/>
    <x v="4"/>
    <s v="xxxxxxxxxx5"/>
    <x v="15"/>
    <n v="37"/>
    <m/>
    <d v="2021-02-1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3"/>
    <x v="4"/>
    <s v="Manual Entry"/>
    <x v="0"/>
    <x v="0"/>
    <s v="xxxxxxxxxx1"/>
    <x v="17"/>
    <m/>
    <m/>
    <d v="2022-10-01T00:00:00"/>
    <s v="P"/>
    <x v="22"/>
    <n v="0.5"/>
    <n v="1.2"/>
    <n v="3"/>
    <n v="12"/>
    <n v="12"/>
    <m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3"/>
    <x v="4"/>
    <s v="Supermarket"/>
    <x v="1"/>
    <x v="1"/>
    <s v="xxxxxxxxxx2"/>
    <x v="18"/>
    <m/>
    <m/>
    <d v="2022-05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3"/>
    <x v="4"/>
    <s v="Supermarket"/>
    <x v="2"/>
    <x v="2"/>
    <s v="xxxxxxxxxx3"/>
    <x v="19"/>
    <m/>
    <m/>
    <d v="2022-05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3"/>
    <x v="4"/>
    <s v="Supermarket"/>
    <x v="3"/>
    <x v="3"/>
    <s v="xxxxxxxxxx4"/>
    <x v="20"/>
    <m/>
    <m/>
    <d v="2022-05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3"/>
    <x v="4"/>
    <s v="Supermarket"/>
    <x v="4"/>
    <x v="4"/>
    <s v="xxxxxxxxxx5"/>
    <x v="21"/>
    <m/>
    <m/>
    <d v="2022-05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4"/>
    <x v="3"/>
    <s v="Manual Entry"/>
    <x v="0"/>
    <x v="0"/>
    <s v="xxxxxxxxxx1"/>
    <x v="11"/>
    <m/>
    <n v="190"/>
    <d v="2023-01-01T00:00:00"/>
    <s v="PA"/>
    <x v="23"/>
    <n v="1"/>
    <n v="1.2"/>
    <n v="3"/>
    <n v="12"/>
    <n v="12"/>
    <n v="4"/>
    <e v="#REF!"/>
    <e v="#REF!"/>
    <e v="#REF!"/>
    <n v="0"/>
    <n v="0"/>
    <n v="760"/>
    <m/>
    <m/>
    <m/>
    <n v="0"/>
    <n v="0"/>
    <n v="39520"/>
    <n v="0"/>
    <n v="0"/>
    <n v="0"/>
    <n v="0"/>
    <n v="0"/>
    <n v="3293.3333333333335"/>
    <m/>
    <m/>
    <m/>
    <n v="0"/>
    <n v="0"/>
    <n v="3293.3333333333335"/>
    <n v="274.44444444444446"/>
  </r>
  <r>
    <s v="Sales Rep 2"/>
    <x v="24"/>
    <x v="3"/>
    <s v="Manual Entry"/>
    <x v="1"/>
    <x v="1"/>
    <s v="xxxxxxxxxx2"/>
    <x v="12"/>
    <m/>
    <n v="200"/>
    <d v="2023-05-01T00:00:00"/>
    <s v="AP"/>
    <x v="19"/>
    <n v="0.75"/>
    <n v="1.2309971689999999"/>
    <n v="2.5038011689999999"/>
    <n v="12"/>
    <n v="12"/>
    <n v="3"/>
    <e v="#REF!"/>
    <e v="#REF!"/>
    <e v="#REF!"/>
    <n v="0"/>
    <n v="0"/>
    <n v="600"/>
    <m/>
    <m/>
    <m/>
    <n v="0"/>
    <n v="0"/>
    <n v="31200"/>
    <n v="0"/>
    <n v="0"/>
    <n v="0"/>
    <n v="0"/>
    <n v="0"/>
    <n v="2600"/>
    <m/>
    <m/>
    <m/>
    <n v="0"/>
    <n v="0"/>
    <n v="2600"/>
    <n v="216.66666666666666"/>
  </r>
  <r>
    <s v="Sales Rep 2"/>
    <x v="24"/>
    <x v="3"/>
    <s v="Manual Entry"/>
    <x v="2"/>
    <x v="2"/>
    <s v="xxxxxxxxxx3"/>
    <x v="13"/>
    <m/>
    <n v="200"/>
    <d v="2023-05-01T00:00:00"/>
    <s v="AP"/>
    <x v="19"/>
    <n v="0.75"/>
    <n v="1.169229504"/>
    <n v="2.8760148220000001"/>
    <n v="12"/>
    <n v="12"/>
    <n v="3"/>
    <e v="#REF!"/>
    <e v="#REF!"/>
    <e v="#REF!"/>
    <n v="0"/>
    <n v="0"/>
    <n v="600"/>
    <m/>
    <m/>
    <m/>
    <n v="0"/>
    <n v="0"/>
    <n v="31200"/>
    <n v="0"/>
    <n v="0"/>
    <n v="0"/>
    <n v="0"/>
    <n v="0"/>
    <n v="2600"/>
    <m/>
    <m/>
    <m/>
    <n v="0"/>
    <n v="0"/>
    <n v="2600"/>
    <n v="216.66666666666666"/>
  </r>
  <r>
    <s v="Sales Rep 2"/>
    <x v="24"/>
    <x v="3"/>
    <s v="Supermarket"/>
    <x v="3"/>
    <x v="3"/>
    <s v="xxxxxxxxxx4"/>
    <x v="16"/>
    <m/>
    <m/>
    <d v="2021-01-14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4"/>
    <x v="3"/>
    <s v="Supermarket"/>
    <x v="4"/>
    <x v="4"/>
    <s v="xxxxxxxxxx5"/>
    <x v="15"/>
    <m/>
    <m/>
    <d v="2021-01-14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5"/>
    <x v="4"/>
    <s v="Supermarket"/>
    <x v="0"/>
    <x v="0"/>
    <s v="xxxxxxxxxx1"/>
    <x v="17"/>
    <m/>
    <m/>
    <d v="2022-04-01T00:00:00"/>
    <s v="AP"/>
    <x v="6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5"/>
    <x v="4"/>
    <s v="Supermarket"/>
    <x v="1"/>
    <x v="1"/>
    <s v="xxxxxxxxxx2"/>
    <x v="18"/>
    <m/>
    <m/>
    <d v="2022-04-01T00:00:00"/>
    <s v="AP"/>
    <x v="6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5"/>
    <x v="4"/>
    <s v="Supermarket"/>
    <x v="2"/>
    <x v="2"/>
    <s v="xxxxxxxxxx3"/>
    <x v="19"/>
    <m/>
    <m/>
    <d v="2022-11-01T00:00:00"/>
    <s v="P"/>
    <x v="10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5"/>
    <x v="4"/>
    <s v="Supermarket"/>
    <x v="3"/>
    <x v="3"/>
    <s v="xxxxxxxxxx4"/>
    <x v="20"/>
    <m/>
    <m/>
    <d v="2022-04-01T00:00:00"/>
    <s v="AP"/>
    <x v="6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5"/>
    <x v="4"/>
    <s v="Supermarket"/>
    <x v="4"/>
    <x v="4"/>
    <s v="xxxxxxxxxx5"/>
    <x v="21"/>
    <m/>
    <m/>
    <d v="2022-12-01T00:00:00"/>
    <s v="AP"/>
    <x v="7"/>
    <n v="0.2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26"/>
    <x v="3"/>
    <s v="Supermarket"/>
    <x v="0"/>
    <x v="0"/>
    <s v="xxxxxxxxxx1"/>
    <x v="11"/>
    <m/>
    <n v="261"/>
    <m/>
    <s v="PA"/>
    <x v="10"/>
    <n v="1"/>
    <n v="1.2"/>
    <n v="3"/>
    <n v="12"/>
    <n v="12"/>
    <m/>
    <e v="#REF!"/>
    <e v="#REF!"/>
    <e v="#REF!"/>
    <n v="1.2"/>
    <n v="0"/>
    <n v="0"/>
    <m/>
    <m/>
    <m/>
    <n v="313.2"/>
    <n v="0"/>
    <n v="0"/>
    <n v="0"/>
    <n v="0"/>
    <n v="0"/>
    <n v="16286.4"/>
    <n v="0"/>
    <n v="0"/>
    <m/>
    <m/>
    <m/>
    <n v="1357.2"/>
    <n v="0"/>
    <n v="1357.2"/>
    <n v="113.10000000000001"/>
  </r>
  <r>
    <s v="Sales Rep 1"/>
    <x v="26"/>
    <x v="3"/>
    <s v="Supermarket"/>
    <x v="1"/>
    <x v="1"/>
    <s v="xxxxxxxxxx2"/>
    <x v="12"/>
    <m/>
    <n v="261"/>
    <m/>
    <s v="PA"/>
    <x v="10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321.29026110899997"/>
    <n v="0"/>
    <n v="0"/>
    <n v="0"/>
    <n v="0"/>
    <n v="0"/>
    <n v="16707.093577667998"/>
    <n v="0"/>
    <n v="0"/>
    <m/>
    <m/>
    <m/>
    <n v="1392.2577981389998"/>
    <n v="0"/>
    <n v="1392.2577981389998"/>
    <n v="116.02148317824998"/>
  </r>
  <r>
    <s v="Sales Rep 1"/>
    <x v="26"/>
    <x v="3"/>
    <s v="Supermarket"/>
    <x v="2"/>
    <x v="2"/>
    <s v="xxxxxxxxxx3"/>
    <x v="13"/>
    <m/>
    <n v="261"/>
    <m/>
    <s v="PA"/>
    <x v="10"/>
    <n v="1"/>
    <n v="1.169229504"/>
    <n v="2.8760148220000001"/>
    <n v="12"/>
    <n v="12"/>
    <m/>
    <e v="#REF!"/>
    <e v="#REF!"/>
    <e v="#REF!"/>
    <n v="1.169229504"/>
    <n v="0"/>
    <n v="0"/>
    <m/>
    <m/>
    <m/>
    <n v="305.168900544"/>
    <n v="0"/>
    <n v="0"/>
    <n v="0"/>
    <n v="0"/>
    <n v="0"/>
    <n v="15868.782828288"/>
    <n v="0"/>
    <n v="0"/>
    <m/>
    <m/>
    <m/>
    <n v="1322.3985690239999"/>
    <n v="0"/>
    <n v="1322.3985690239999"/>
    <n v="110.199880752"/>
  </r>
  <r>
    <s v="Sales Rep 1"/>
    <x v="26"/>
    <x v="3"/>
    <s v="Supermarket"/>
    <x v="3"/>
    <x v="3"/>
    <s v="xxxxxxxxxx4"/>
    <x v="16"/>
    <m/>
    <n v="-250"/>
    <m/>
    <s v="DC'd"/>
    <x v="24"/>
    <s v="DC'd"/>
    <n v="1.2623833040000001"/>
    <n v="2.370249088"/>
    <n v="12"/>
    <n v="12"/>
    <m/>
    <e v="#REF!"/>
    <e v="#REF!"/>
    <e v="#REF!"/>
    <n v="1.2623833040000001"/>
    <n v="0"/>
    <n v="0"/>
    <m/>
    <m/>
    <m/>
    <n v="-315.59582600000005"/>
    <n v="0"/>
    <n v="0"/>
    <n v="0"/>
    <n v="0"/>
    <n v="0"/>
    <n v="-16410.982952000002"/>
    <n v="0"/>
    <n v="0"/>
    <m/>
    <m/>
    <m/>
    <n v="-1367.5819126666668"/>
    <n v="0"/>
    <n v="-1367.5819126666668"/>
    <n v="-113.96515938888889"/>
  </r>
  <r>
    <s v="Sales Rep 1"/>
    <x v="26"/>
    <x v="3"/>
    <s v="Supermarket"/>
    <x v="4"/>
    <x v="4"/>
    <s v="xxxxxxxxxx5"/>
    <x v="15"/>
    <m/>
    <n v="250"/>
    <m/>
    <s v="PA"/>
    <x v="6"/>
    <n v="1"/>
    <n v="1.0035713159999999"/>
    <n v="1.926370728"/>
    <n v="12"/>
    <n v="12"/>
    <m/>
    <e v="#REF!"/>
    <e v="#REF!"/>
    <e v="#REF!"/>
    <n v="1.0035713159999999"/>
    <n v="0"/>
    <n v="0"/>
    <m/>
    <m/>
    <m/>
    <n v="250.89282899999998"/>
    <n v="0"/>
    <n v="0"/>
    <n v="0"/>
    <n v="0"/>
    <n v="0"/>
    <n v="13046.427107999998"/>
    <n v="0"/>
    <n v="0"/>
    <m/>
    <m/>
    <m/>
    <n v="1087.2022589999999"/>
    <n v="0"/>
    <n v="1087.2022589999999"/>
    <n v="90.600188249999988"/>
  </r>
  <r>
    <s v="Sales Rep 3"/>
    <x v="27"/>
    <x v="2"/>
    <s v="Supermarket"/>
    <x v="0"/>
    <x v="0"/>
    <s v="xxxxxxxxxx1"/>
    <x v="2"/>
    <m/>
    <m/>
    <d v="2021-06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7"/>
    <x v="2"/>
    <s v="Supermarket"/>
    <x v="1"/>
    <x v="1"/>
    <s v="xxxxxxxxxx2"/>
    <x v="3"/>
    <m/>
    <m/>
    <d v="2021-12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7"/>
    <x v="2"/>
    <s v="Supermarket"/>
    <x v="2"/>
    <x v="2"/>
    <s v="xxxxxxxxxx3"/>
    <x v="4"/>
    <m/>
    <m/>
    <d v="2022-09-01T00:00:00"/>
    <s v="P"/>
    <x v="11"/>
    <n v="0.2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7"/>
    <x v="2"/>
    <s v="Supermarket"/>
    <x v="3"/>
    <x v="3"/>
    <s v="xxxxxxxxxx4"/>
    <x v="5"/>
    <m/>
    <m/>
    <d v="2021-06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7"/>
    <x v="2"/>
    <s v="Supermarket"/>
    <x v="4"/>
    <x v="4"/>
    <s v="xxxxxxxxxx5"/>
    <x v="6"/>
    <m/>
    <m/>
    <d v="2021-12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28"/>
    <x v="3"/>
    <s v="Supermarket"/>
    <x v="2"/>
    <x v="2"/>
    <s v="xxxxxxxxxx3"/>
    <x v="13"/>
    <m/>
    <n v="29"/>
    <m/>
    <s v="PA"/>
    <x v="15"/>
    <n v="1"/>
    <n v="1.169229504"/>
    <n v="2.8760148220000001"/>
    <n v="12"/>
    <n v="12"/>
    <m/>
    <e v="#REF!"/>
    <e v="#REF!"/>
    <e v="#REF!"/>
    <n v="1.169229504"/>
    <n v="0"/>
    <n v="0"/>
    <m/>
    <m/>
    <m/>
    <n v="33.907655616"/>
    <n v="0"/>
    <n v="0"/>
    <n v="0"/>
    <n v="0"/>
    <n v="0"/>
    <n v="1763.198092032"/>
    <n v="0"/>
    <n v="0"/>
    <m/>
    <m/>
    <m/>
    <n v="146.93317433600001"/>
    <n v="0"/>
    <n v="146.93317433600001"/>
    <n v="12.244431194666667"/>
  </r>
  <r>
    <s v="Sales Rep 3"/>
    <x v="29"/>
    <x v="1"/>
    <s v="Supermarket"/>
    <x v="0"/>
    <x v="0"/>
    <s v="xxxxxxxxxx1"/>
    <x v="7"/>
    <m/>
    <m/>
    <d v="2020-08-01T00:00:00"/>
    <s v="PA"/>
    <x v="25"/>
    <s v="on shelf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9"/>
    <x v="1"/>
    <s v="Supermarket"/>
    <x v="1"/>
    <x v="1"/>
    <s v="xxxxxxxxxx2"/>
    <x v="1"/>
    <m/>
    <m/>
    <d v="2020-08-01T00:00:00"/>
    <s v="PA"/>
    <x v="25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9"/>
    <x v="2"/>
    <s v="Supermarket"/>
    <x v="2"/>
    <x v="2"/>
    <s v="xxxxxxxxxx3"/>
    <x v="4"/>
    <m/>
    <m/>
    <d v="2020-08-01T00:00:00"/>
    <s v="PA"/>
    <x v="25"/>
    <s v="on shelf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9"/>
    <x v="1"/>
    <s v="Supermarket"/>
    <x v="3"/>
    <x v="3"/>
    <s v="xxxxxxxxxx4"/>
    <x v="9"/>
    <m/>
    <m/>
    <d v="2020-08-01T00:00:00"/>
    <s v="PA"/>
    <x v="25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29"/>
    <x v="2"/>
    <s v="Supermarket"/>
    <x v="4"/>
    <x v="4"/>
    <s v="xxxxxxxxxx5"/>
    <x v="6"/>
    <m/>
    <m/>
    <d v="2020-08-01T00:00:00"/>
    <s v="PA"/>
    <x v="25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0"/>
    <x v="3"/>
    <s v="Supermarket"/>
    <x v="0"/>
    <x v="0"/>
    <s v="xxxxxxxxxx1"/>
    <x v="11"/>
    <m/>
    <m/>
    <d v="2020-12-15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0"/>
    <x v="3"/>
    <s v="Supermarket"/>
    <x v="1"/>
    <x v="1"/>
    <s v="xxxxxxxxxx2"/>
    <x v="12"/>
    <m/>
    <n v="145"/>
    <d v="2020-12-15T00:00:00"/>
    <s v="PA"/>
    <x v="16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178.49458950499999"/>
    <n v="0"/>
    <n v="0"/>
    <n v="0"/>
    <n v="0"/>
    <n v="0"/>
    <n v="9281.7186542599993"/>
    <n v="0"/>
    <n v="0"/>
    <m/>
    <m/>
    <m/>
    <n v="773.47655452166657"/>
    <n v="0"/>
    <n v="773.47655452166657"/>
    <n v="64.45637954347221"/>
  </r>
  <r>
    <s v="Sales Rep 2"/>
    <x v="30"/>
    <x v="3"/>
    <s v="Supermarket"/>
    <x v="2"/>
    <x v="2"/>
    <s v="xxxxxxxxxx3"/>
    <x v="13"/>
    <m/>
    <n v="145"/>
    <d v="2020-12-15T00:00:00"/>
    <s v="PA"/>
    <x v="16"/>
    <s v="on shelf"/>
    <n v="1.169229504"/>
    <n v="2.8760148220000001"/>
    <n v="12"/>
    <n v="12"/>
    <m/>
    <e v="#REF!"/>
    <e v="#REF!"/>
    <e v="#REF!"/>
    <n v="1.169229504"/>
    <n v="0"/>
    <n v="0"/>
    <m/>
    <m/>
    <m/>
    <n v="169.53827808"/>
    <n v="0"/>
    <n v="0"/>
    <n v="0"/>
    <n v="0"/>
    <n v="0"/>
    <n v="8815.9904601599992"/>
    <n v="0"/>
    <n v="0"/>
    <m/>
    <m/>
    <m/>
    <n v="734.6658716799999"/>
    <n v="0"/>
    <n v="734.6658716799999"/>
    <n v="61.222155973333322"/>
  </r>
  <r>
    <s v="Sales Rep 2"/>
    <x v="30"/>
    <x v="3"/>
    <s v="Supermarket"/>
    <x v="3"/>
    <x v="3"/>
    <s v="xxxxxxxxxx4"/>
    <x v="16"/>
    <m/>
    <n v="145"/>
    <d v="2020-12-15T00:00:00"/>
    <s v="PA"/>
    <x v="16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183.04557908000001"/>
    <n v="0"/>
    <n v="0"/>
    <n v="0"/>
    <n v="0"/>
    <n v="0"/>
    <n v="9518.3701121600006"/>
    <n v="0"/>
    <n v="0"/>
    <m/>
    <m/>
    <m/>
    <n v="793.19750934666672"/>
    <n v="0"/>
    <n v="793.19750934666672"/>
    <n v="66.099792445555565"/>
  </r>
  <r>
    <s v="Sales Rep 2"/>
    <x v="30"/>
    <x v="3"/>
    <s v="Supermarket"/>
    <x v="4"/>
    <x v="4"/>
    <s v="xxxxxxxxxx5"/>
    <x v="15"/>
    <m/>
    <n v="145"/>
    <d v="2020-12-15T00:00:00"/>
    <s v="PA"/>
    <x v="16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145.51784082"/>
    <n v="0"/>
    <n v="0"/>
    <n v="0"/>
    <n v="0"/>
    <n v="0"/>
    <n v="7566.92772264"/>
    <n v="0"/>
    <n v="0"/>
    <m/>
    <m/>
    <m/>
    <n v="630.57731021999996"/>
    <n v="0"/>
    <n v="630.57731021999996"/>
    <n v="52.548109184999994"/>
  </r>
  <r>
    <s v="Sales Rep 3"/>
    <x v="31"/>
    <x v="4"/>
    <s v="Natural"/>
    <x v="0"/>
    <x v="0"/>
    <s v="xxxxxxxxxx1"/>
    <x v="17"/>
    <m/>
    <n v="4"/>
    <d v="2022-03-01T00:00:00"/>
    <s v="PA"/>
    <x v="20"/>
    <n v="1"/>
    <n v="1.2"/>
    <n v="3"/>
    <n v="12"/>
    <n v="12"/>
    <m/>
    <e v="#REF!"/>
    <e v="#REF!"/>
    <e v="#REF!"/>
    <n v="0"/>
    <n v="3"/>
    <n v="0"/>
    <m/>
    <m/>
    <m/>
    <n v="0"/>
    <n v="12"/>
    <n v="0"/>
    <n v="0"/>
    <n v="0"/>
    <n v="0"/>
    <n v="0"/>
    <n v="624"/>
    <n v="0"/>
    <m/>
    <m/>
    <m/>
    <n v="0"/>
    <n v="52"/>
    <n v="52"/>
    <n v="6.9333333333333336"/>
  </r>
  <r>
    <s v="Sales Rep 3"/>
    <x v="31"/>
    <x v="4"/>
    <s v="Natural"/>
    <x v="1"/>
    <x v="1"/>
    <s v="xxxxxxxxxx2"/>
    <x v="18"/>
    <m/>
    <n v="4"/>
    <d v="2021-08-01T00:00:00"/>
    <s v="PA"/>
    <x v="3"/>
    <s v="on shelf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10.015204676"/>
    <n v="0"/>
    <n v="0"/>
    <n v="0"/>
    <n v="0"/>
    <n v="0"/>
    <n v="520.79064315200003"/>
    <n v="0"/>
    <m/>
    <m/>
    <m/>
    <n v="0"/>
    <n v="43.399220262666667"/>
    <n v="43.399220262666667"/>
    <n v="3.6166016885555554"/>
  </r>
  <r>
    <s v="Sales Rep 3"/>
    <x v="31"/>
    <x v="4"/>
    <s v="Natural"/>
    <x v="2"/>
    <x v="2"/>
    <s v="xxxxxxxxxx3"/>
    <x v="19"/>
    <m/>
    <n v="4"/>
    <d v="2021-08-01T00:00:00"/>
    <s v="PA"/>
    <x v="3"/>
    <s v="on shelf"/>
    <n v="1.169229504"/>
    <n v="2.8760148220000001"/>
    <n v="12"/>
    <n v="12"/>
    <m/>
    <e v="#REF!"/>
    <e v="#REF!"/>
    <e v="#REF!"/>
    <n v="0"/>
    <n v="2.8760148220000001"/>
    <n v="0"/>
    <m/>
    <m/>
    <m/>
    <n v="0"/>
    <n v="11.504059288000001"/>
    <n v="0"/>
    <n v="0"/>
    <n v="0"/>
    <n v="0"/>
    <n v="0"/>
    <n v="598.21108297600006"/>
    <n v="0"/>
    <m/>
    <m/>
    <m/>
    <n v="0"/>
    <n v="49.85092358133334"/>
    <n v="49.85092358133334"/>
    <n v="4.1542436317777787"/>
  </r>
  <r>
    <s v="Sales Rep 3"/>
    <x v="31"/>
    <x v="4"/>
    <s v="Natural"/>
    <x v="3"/>
    <x v="3"/>
    <s v="xxxxxxxxxx4"/>
    <x v="20"/>
    <m/>
    <n v="4"/>
    <d v="2021-08-01T00:00:00"/>
    <s v="PA"/>
    <x v="3"/>
    <s v="on shelf"/>
    <n v="1.2623833040000001"/>
    <n v="2.370249088"/>
    <n v="12"/>
    <n v="12"/>
    <m/>
    <e v="#REF!"/>
    <e v="#REF!"/>
    <e v="#REF!"/>
    <n v="0"/>
    <n v="2.370249088"/>
    <n v="0"/>
    <m/>
    <m/>
    <m/>
    <n v="0"/>
    <n v="9.480996352"/>
    <n v="0"/>
    <n v="0"/>
    <n v="0"/>
    <n v="0"/>
    <n v="0"/>
    <n v="493.01181030399999"/>
    <n v="0"/>
    <m/>
    <m/>
    <m/>
    <n v="0"/>
    <n v="41.084317525333333"/>
    <n v="41.084317525333333"/>
    <n v="3.4236931271111111"/>
  </r>
  <r>
    <s v="Sales Rep 3"/>
    <x v="31"/>
    <x v="4"/>
    <s v="Natural"/>
    <x v="4"/>
    <x v="4"/>
    <s v="xxxxxxxxxx5"/>
    <x v="21"/>
    <m/>
    <n v="4"/>
    <d v="2021-08-01T00:00:00"/>
    <s v="PA"/>
    <x v="3"/>
    <s v="on shelf"/>
    <n v="1.0035713159999999"/>
    <n v="1.926370728"/>
    <n v="12"/>
    <n v="12"/>
    <m/>
    <e v="#REF!"/>
    <e v="#REF!"/>
    <e v="#REF!"/>
    <n v="0"/>
    <n v="1.926370728"/>
    <n v="0"/>
    <m/>
    <m/>
    <m/>
    <n v="0"/>
    <n v="7.7054829119999999"/>
    <n v="0"/>
    <n v="0"/>
    <n v="0"/>
    <n v="0"/>
    <n v="0"/>
    <n v="400.68511142400001"/>
    <n v="0"/>
    <m/>
    <m/>
    <m/>
    <n v="0"/>
    <n v="33.390425952000001"/>
    <n v="33.390425952000001"/>
    <n v="2.7825354959999999"/>
  </r>
  <r>
    <s v="Sales Rep 2"/>
    <x v="32"/>
    <x v="3"/>
    <s v="Supermarket"/>
    <x v="0"/>
    <x v="0"/>
    <s v="xxxxxxxxxx1"/>
    <x v="11"/>
    <m/>
    <n v="30"/>
    <d v="2021-03-01T00:00:00"/>
    <s v="PA"/>
    <x v="26"/>
    <s v="on shelf"/>
    <n v="1.2"/>
    <n v="3"/>
    <n v="12"/>
    <n v="12"/>
    <m/>
    <e v="#REF!"/>
    <e v="#REF!"/>
    <e v="#REF!"/>
    <n v="1.2"/>
    <n v="0"/>
    <n v="0"/>
    <m/>
    <m/>
    <m/>
    <n v="36"/>
    <n v="0"/>
    <n v="0"/>
    <n v="0"/>
    <n v="0"/>
    <n v="0"/>
    <n v="1872"/>
    <n v="0"/>
    <n v="0"/>
    <m/>
    <m/>
    <m/>
    <n v="156"/>
    <n v="0"/>
    <n v="156"/>
    <n v="13"/>
  </r>
  <r>
    <s v="Sales Rep 2"/>
    <x v="32"/>
    <x v="3"/>
    <s v="Supermarket"/>
    <x v="1"/>
    <x v="1"/>
    <s v="xxxxxxxxxx2"/>
    <x v="12"/>
    <m/>
    <m/>
    <d v="2022-07-01T00:00:00"/>
    <s v="P"/>
    <x v="15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2"/>
    <x v="3"/>
    <s v="Supermarket"/>
    <x v="2"/>
    <x v="2"/>
    <s v="xxxxxxxxxx3"/>
    <x v="13"/>
    <m/>
    <m/>
    <d v="2022-07-01T00:00:00"/>
    <s v="P"/>
    <x v="15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2"/>
    <x v="3"/>
    <s v="Supermarket"/>
    <x v="3"/>
    <x v="3"/>
    <s v="xxxxxxxxxx4"/>
    <x v="16"/>
    <m/>
    <n v="30"/>
    <d v="2021-03-01T00:00:00"/>
    <s v="PA"/>
    <x v="26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37.871499120000003"/>
    <n v="0"/>
    <n v="0"/>
    <n v="0"/>
    <n v="0"/>
    <n v="0"/>
    <n v="1969.3179542400001"/>
    <n v="0"/>
    <n v="0"/>
    <m/>
    <m/>
    <m/>
    <n v="164.10982952000001"/>
    <n v="0"/>
    <n v="164.10982952000001"/>
    <n v="13.675819126666667"/>
  </r>
  <r>
    <s v="Sales Rep 2"/>
    <x v="32"/>
    <x v="3"/>
    <s v="Supermarket"/>
    <x v="4"/>
    <x v="4"/>
    <s v="xxxxxxxxxx5"/>
    <x v="15"/>
    <m/>
    <n v="30"/>
    <d v="2021-03-01T00:00:00"/>
    <s v="PA"/>
    <x v="21"/>
    <n v="1"/>
    <n v="1.0035713159999999"/>
    <n v="1.926370728"/>
    <n v="12"/>
    <n v="12"/>
    <m/>
    <e v="#REF!"/>
    <e v="#REF!"/>
    <e v="#REF!"/>
    <n v="1.0035713159999999"/>
    <n v="0"/>
    <n v="0"/>
    <m/>
    <m/>
    <m/>
    <n v="30.107139479999997"/>
    <n v="0"/>
    <n v="0"/>
    <n v="0"/>
    <n v="0"/>
    <n v="0"/>
    <n v="1565.5712529599998"/>
    <n v="0"/>
    <n v="0"/>
    <m/>
    <m/>
    <m/>
    <n v="130.46427107999997"/>
    <n v="0"/>
    <n v="130.46427107999997"/>
    <n v="10.872022589999998"/>
  </r>
  <r>
    <s v="Sales Rep 2"/>
    <x v="33"/>
    <x v="1"/>
    <s v="Supermarket"/>
    <x v="0"/>
    <x v="0"/>
    <s v="xxxxxxxxxx1"/>
    <x v="7"/>
    <m/>
    <n v="20"/>
    <d v="2021-03-01T00:00:00"/>
    <s v="PA"/>
    <x v="8"/>
    <s v="on shelf"/>
    <n v="1.2"/>
    <n v="3"/>
    <n v="12"/>
    <n v="12"/>
    <m/>
    <e v="#REF!"/>
    <e v="#REF!"/>
    <e v="#REF!"/>
    <n v="1.2"/>
    <n v="0"/>
    <n v="0"/>
    <m/>
    <m/>
    <m/>
    <n v="24"/>
    <n v="0"/>
    <n v="0"/>
    <n v="0"/>
    <n v="0"/>
    <n v="0"/>
    <n v="1248"/>
    <n v="0"/>
    <n v="0"/>
    <m/>
    <m/>
    <m/>
    <n v="104"/>
    <n v="0"/>
    <n v="104"/>
    <n v="8.6666666666666661"/>
  </r>
  <r>
    <s v="Sales Rep 2"/>
    <x v="33"/>
    <x v="1"/>
    <s v="Supermarket"/>
    <x v="1"/>
    <x v="1"/>
    <s v="xxxxxxxxxx2"/>
    <x v="1"/>
    <m/>
    <n v="20"/>
    <d v="2021-03-01T00:00:00"/>
    <s v="PA"/>
    <x v="8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24.619943379999999"/>
    <n v="0"/>
    <n v="0"/>
    <n v="0"/>
    <n v="0"/>
    <n v="0"/>
    <n v="1280.23705576"/>
    <n v="0"/>
    <n v="0"/>
    <m/>
    <m/>
    <m/>
    <n v="106.68642131333333"/>
    <n v="0"/>
    <n v="106.68642131333333"/>
    <n v="8.8905351094444445"/>
  </r>
  <r>
    <s v="Sales Rep 2"/>
    <x v="33"/>
    <x v="1"/>
    <s v="Supermarket"/>
    <x v="2"/>
    <x v="2"/>
    <s v="xxxxxxxxxx3"/>
    <x v="8"/>
    <m/>
    <n v="25"/>
    <d v="2021-03-01T00:00:00"/>
    <s v="PA"/>
    <x v="8"/>
    <s v="on shelf"/>
    <n v="1.169229504"/>
    <n v="2.8760148220000001"/>
    <n v="12"/>
    <n v="12"/>
    <m/>
    <e v="#REF!"/>
    <e v="#REF!"/>
    <e v="#REF!"/>
    <n v="1.169229504"/>
    <n v="0"/>
    <n v="0"/>
    <m/>
    <m/>
    <m/>
    <n v="29.230737600000001"/>
    <n v="0"/>
    <n v="0"/>
    <n v="0"/>
    <n v="0"/>
    <n v="0"/>
    <n v="1519.9983552000001"/>
    <n v="0"/>
    <n v="0"/>
    <m/>
    <m/>
    <m/>
    <n v="126.6665296"/>
    <n v="0"/>
    <n v="126.6665296"/>
    <n v="10.555544133333333"/>
  </r>
  <r>
    <s v="Sales Rep 2"/>
    <x v="33"/>
    <x v="1"/>
    <s v="Supermarket"/>
    <x v="3"/>
    <x v="3"/>
    <s v="xxxxxxxxxx4"/>
    <x v="9"/>
    <m/>
    <n v="25"/>
    <d v="2021-03-01T00:00:00"/>
    <s v="PA"/>
    <x v="8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31.559582600000002"/>
    <n v="0"/>
    <n v="0"/>
    <n v="0"/>
    <n v="0"/>
    <n v="0"/>
    <n v="1641.0982952000002"/>
    <n v="0"/>
    <n v="0"/>
    <m/>
    <m/>
    <m/>
    <n v="136.75819126666667"/>
    <n v="0"/>
    <n v="136.75819126666667"/>
    <n v="11.396515938888889"/>
  </r>
  <r>
    <s v="Sales Rep 2"/>
    <x v="33"/>
    <x v="3"/>
    <s v="Supermarket"/>
    <x v="4"/>
    <x v="4"/>
    <s v="xxxxxxxxxx5"/>
    <x v="15"/>
    <m/>
    <m/>
    <d v="2021-04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4"/>
    <x v="3"/>
    <s v="Supermarket"/>
    <x v="0"/>
    <x v="0"/>
    <s v="xxxxxxxxxx1"/>
    <x v="11"/>
    <m/>
    <m/>
    <d v="2021-04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4"/>
    <x v="3"/>
    <s v="Supermarket"/>
    <x v="1"/>
    <x v="1"/>
    <s v="xxxxxxxxxx2"/>
    <x v="12"/>
    <m/>
    <m/>
    <d v="2021-04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4"/>
    <x v="3"/>
    <s v="Supermarket"/>
    <x v="2"/>
    <x v="2"/>
    <s v="xxxxxxxxxx3"/>
    <x v="13"/>
    <m/>
    <m/>
    <d v="2021-04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4"/>
    <x v="3"/>
    <s v="Supermarket"/>
    <x v="3"/>
    <x v="3"/>
    <s v="xxxxxxxxxx4"/>
    <x v="16"/>
    <m/>
    <m/>
    <d v="2021-04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4"/>
    <x v="3"/>
    <s v="Supermarket"/>
    <x v="4"/>
    <x v="4"/>
    <s v="xxxxxxxxxx5"/>
    <x v="15"/>
    <m/>
    <m/>
    <d v="2021-04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5"/>
    <x v="3"/>
    <s v="Supermarket"/>
    <x v="0"/>
    <x v="0"/>
    <s v="xxxxxxxxxx1"/>
    <x v="11"/>
    <m/>
    <m/>
    <d v="2021-04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5"/>
    <x v="3"/>
    <s v="Supermarket"/>
    <x v="1"/>
    <x v="1"/>
    <s v="xxxxxxxxxx2"/>
    <x v="12"/>
    <m/>
    <m/>
    <d v="2021-04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5"/>
    <x v="3"/>
    <s v="Supermarket"/>
    <x v="2"/>
    <x v="2"/>
    <s v="xxxxxxxxxx3"/>
    <x v="13"/>
    <m/>
    <m/>
    <d v="2021-04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5"/>
    <x v="3"/>
    <s v="Supermarket"/>
    <x v="3"/>
    <x v="3"/>
    <s v="xxxxxxxxxx4"/>
    <x v="16"/>
    <m/>
    <m/>
    <d v="2021-04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5"/>
    <x v="3"/>
    <s v="Supermarket"/>
    <x v="4"/>
    <x v="4"/>
    <s v="xxxxxxxxxx5"/>
    <x v="15"/>
    <m/>
    <m/>
    <d v="2021-04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36"/>
    <x v="5"/>
    <s v="Supermarket"/>
    <x v="0"/>
    <x v="0"/>
    <s v="xxxxxxxxxx1"/>
    <x v="22"/>
    <m/>
    <n v="723"/>
    <m/>
    <s v="PA"/>
    <x v="27"/>
    <s v="on shelf"/>
    <n v="1.2"/>
    <n v="3"/>
    <n v="12"/>
    <n v="12"/>
    <m/>
    <e v="#REF!"/>
    <e v="#REF!"/>
    <e v="#REF!"/>
    <n v="1.2"/>
    <n v="0"/>
    <n v="0"/>
    <m/>
    <m/>
    <m/>
    <n v="867.6"/>
    <n v="0"/>
    <n v="0"/>
    <n v="0"/>
    <n v="0"/>
    <n v="0"/>
    <n v="45115.200000000004"/>
    <n v="0"/>
    <n v="0"/>
    <m/>
    <m/>
    <m/>
    <n v="3759.6000000000004"/>
    <n v="0"/>
    <n v="3759.6000000000004"/>
    <n v="313.3"/>
  </r>
  <r>
    <s v="Sales Rep 1"/>
    <x v="36"/>
    <x v="5"/>
    <s v="Supermarket"/>
    <x v="1"/>
    <x v="1"/>
    <s v="xxxxxxxxxx2"/>
    <x v="23"/>
    <m/>
    <n v="766"/>
    <m/>
    <s v="PA"/>
    <x v="27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942.94383145399991"/>
    <n v="0"/>
    <n v="0"/>
    <n v="0"/>
    <n v="0"/>
    <n v="0"/>
    <n v="49033.079235607998"/>
    <n v="0"/>
    <n v="0"/>
    <m/>
    <m/>
    <m/>
    <n v="4086.0899363006665"/>
    <n v="0"/>
    <n v="4086.0899363006665"/>
    <n v="340.50749469172223"/>
  </r>
  <r>
    <s v="Sales Rep 1"/>
    <x v="36"/>
    <x v="5"/>
    <s v="Supermarket"/>
    <x v="2"/>
    <x v="2"/>
    <s v="xxxxxxxxxx3"/>
    <x v="24"/>
    <m/>
    <n v="753"/>
    <m/>
    <s v="PA"/>
    <x v="27"/>
    <s v="on shelf"/>
    <n v="1.169229504"/>
    <n v="2.8760148220000001"/>
    <n v="12"/>
    <n v="12"/>
    <m/>
    <e v="#REF!"/>
    <e v="#REF!"/>
    <e v="#REF!"/>
    <n v="1.169229504"/>
    <n v="0"/>
    <n v="0"/>
    <m/>
    <m/>
    <m/>
    <n v="880.429816512"/>
    <n v="0"/>
    <n v="0"/>
    <n v="0"/>
    <n v="0"/>
    <n v="0"/>
    <n v="45782.350458624001"/>
    <n v="0"/>
    <n v="0"/>
    <m/>
    <m/>
    <m/>
    <n v="3815.195871552"/>
    <n v="0"/>
    <n v="3815.195871552"/>
    <n v="317.93298929600002"/>
  </r>
  <r>
    <s v="Sales Rep 1"/>
    <x v="36"/>
    <x v="5"/>
    <s v="Supermarket"/>
    <x v="3"/>
    <x v="3"/>
    <s v="xxxxxxxxxx4"/>
    <x v="25"/>
    <m/>
    <n v="753"/>
    <m/>
    <s v="PA"/>
    <x v="27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950.5746279120001"/>
    <n v="0"/>
    <n v="0"/>
    <n v="0"/>
    <n v="0"/>
    <n v="0"/>
    <n v="49429.880651424006"/>
    <n v="0"/>
    <n v="0"/>
    <m/>
    <m/>
    <m/>
    <n v="4119.1567209520008"/>
    <n v="0"/>
    <n v="4119.1567209520008"/>
    <n v="343.2630600793334"/>
  </r>
  <r>
    <s v="Sales Rep 1"/>
    <x v="36"/>
    <x v="5"/>
    <s v="Supermarket"/>
    <x v="4"/>
    <x v="4"/>
    <s v="xxxxxxxxxx5"/>
    <x v="26"/>
    <m/>
    <n v="1412"/>
    <m/>
    <s v="PA"/>
    <x v="27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1417.042698192"/>
    <n v="0"/>
    <n v="0"/>
    <n v="0"/>
    <n v="0"/>
    <n v="0"/>
    <n v="73686.220305983996"/>
    <n v="0"/>
    <n v="0"/>
    <m/>
    <m/>
    <m/>
    <n v="6140.5183588319996"/>
    <n v="0"/>
    <n v="6140.5183588319996"/>
    <n v="511.70986323599999"/>
  </r>
  <r>
    <s v="Sales Rep 2"/>
    <x v="37"/>
    <x v="3"/>
    <s v="Supermarket"/>
    <x v="0"/>
    <x v="0"/>
    <s v="xxxxxxxxxx1"/>
    <x v="11"/>
    <m/>
    <m/>
    <d v="2021-04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7"/>
    <x v="3"/>
    <s v="Supermarket"/>
    <x v="1"/>
    <x v="1"/>
    <s v="xxxxxxxxxx2"/>
    <x v="12"/>
    <m/>
    <m/>
    <d v="2021-04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7"/>
    <x v="3"/>
    <s v="Supermarket"/>
    <x v="2"/>
    <x v="2"/>
    <s v="xxxxxxxxxx3"/>
    <x v="13"/>
    <m/>
    <m/>
    <d v="2021-04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7"/>
    <x v="3"/>
    <s v="Supermarket"/>
    <x v="3"/>
    <x v="3"/>
    <s v="xxxxxxxxxx4"/>
    <x v="16"/>
    <m/>
    <m/>
    <d v="2021-04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37"/>
    <x v="3"/>
    <s v="Supermarket"/>
    <x v="4"/>
    <x v="4"/>
    <s v="xxxxxxxxxx5"/>
    <x v="15"/>
    <m/>
    <m/>
    <d v="2021-04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38"/>
    <x v="4"/>
    <s v="Natural"/>
    <x v="0"/>
    <x v="0"/>
    <s v="xxxxxxxxxx1"/>
    <x v="17"/>
    <m/>
    <n v="1"/>
    <d v="2023-01-01T00:00:00"/>
    <s v="P"/>
    <x v="28"/>
    <n v="1"/>
    <n v="1.2"/>
    <n v="3"/>
    <n v="12"/>
    <n v="12"/>
    <m/>
    <m/>
    <m/>
    <m/>
    <n v="0"/>
    <n v="3"/>
    <n v="0"/>
    <m/>
    <m/>
    <m/>
    <n v="0"/>
    <n v="3"/>
    <n v="0"/>
    <n v="0"/>
    <n v="0"/>
    <n v="0"/>
    <n v="0"/>
    <n v="156"/>
    <n v="0"/>
    <m/>
    <m/>
    <m/>
    <n v="0"/>
    <n v="13"/>
    <n v="13"/>
    <n v="1.0833333333333333"/>
  </r>
  <r>
    <s v="Sales Rep 3"/>
    <x v="38"/>
    <x v="4"/>
    <s v="Natural"/>
    <x v="1"/>
    <x v="1"/>
    <s v="xxxxxxxxxx2"/>
    <x v="18"/>
    <m/>
    <n v="1"/>
    <d v="2023-01-01T00:00:00"/>
    <s v="P"/>
    <x v="28"/>
    <n v="1"/>
    <n v="1.2309971689999999"/>
    <n v="2.5038011689999999"/>
    <n v="12"/>
    <n v="12"/>
    <m/>
    <m/>
    <m/>
    <m/>
    <n v="0"/>
    <n v="2.5038011689999999"/>
    <n v="0"/>
    <m/>
    <m/>
    <m/>
    <n v="0"/>
    <n v="2.5038011689999999"/>
    <n v="0"/>
    <n v="0"/>
    <n v="0"/>
    <n v="0"/>
    <n v="0"/>
    <n v="130.19766078800001"/>
    <n v="0"/>
    <m/>
    <m/>
    <m/>
    <n v="0"/>
    <n v="10.849805065666667"/>
    <n v="10.849805065666667"/>
    <n v="0.90415042213888885"/>
  </r>
  <r>
    <s v="Sales Rep 3"/>
    <x v="38"/>
    <x v="4"/>
    <s v="Natural"/>
    <x v="2"/>
    <x v="2"/>
    <s v="xxxxxxxxxx3"/>
    <x v="19"/>
    <m/>
    <n v="1"/>
    <d v="2023-01-01T00:00:00"/>
    <s v="P"/>
    <x v="28"/>
    <n v="1"/>
    <n v="1.169229504"/>
    <n v="2.8760148220000001"/>
    <n v="12"/>
    <n v="12"/>
    <m/>
    <m/>
    <m/>
    <m/>
    <n v="0"/>
    <n v="2.8760148220000001"/>
    <n v="0"/>
    <m/>
    <m/>
    <m/>
    <n v="0"/>
    <n v="2.8760148220000001"/>
    <n v="0"/>
    <n v="0"/>
    <n v="0"/>
    <n v="0"/>
    <n v="0"/>
    <n v="149.55277074400001"/>
    <n v="0"/>
    <m/>
    <m/>
    <m/>
    <n v="0"/>
    <n v="12.462730895333335"/>
    <n v="12.462730895333335"/>
    <n v="1.0385609079444447"/>
  </r>
  <r>
    <s v="Sales Rep 3"/>
    <x v="38"/>
    <x v="4"/>
    <s v="Natural"/>
    <x v="3"/>
    <x v="3"/>
    <s v="xxxxxxxxxx4"/>
    <x v="20"/>
    <m/>
    <n v="1"/>
    <d v="2023-01-01T00:00:00"/>
    <s v="P"/>
    <x v="28"/>
    <n v="1"/>
    <n v="1.2623833040000001"/>
    <n v="2.370249088"/>
    <n v="12"/>
    <n v="12"/>
    <m/>
    <m/>
    <m/>
    <m/>
    <n v="0"/>
    <n v="2.370249088"/>
    <n v="0"/>
    <m/>
    <m/>
    <m/>
    <n v="0"/>
    <n v="2.370249088"/>
    <n v="0"/>
    <n v="0"/>
    <n v="0"/>
    <n v="0"/>
    <n v="0"/>
    <n v="123.252952576"/>
    <n v="0"/>
    <m/>
    <m/>
    <m/>
    <n v="0"/>
    <n v="10.271079381333333"/>
    <n v="10.271079381333333"/>
    <n v="0.85592328177777777"/>
  </r>
  <r>
    <s v="Sales Rep 3"/>
    <x v="38"/>
    <x v="4"/>
    <s v="Natural"/>
    <x v="4"/>
    <x v="4"/>
    <s v="xxxxxxxxxx5"/>
    <x v="21"/>
    <m/>
    <n v="1"/>
    <d v="2022-04-01T00:00:00"/>
    <s v="PA"/>
    <x v="29"/>
    <s v="on shelf"/>
    <n v="1.0035713159999999"/>
    <n v="1.926370728"/>
    <n v="12"/>
    <n v="12"/>
    <m/>
    <e v="#REF!"/>
    <e v="#REF!"/>
    <e v="#REF!"/>
    <n v="0"/>
    <n v="1.926370728"/>
    <n v="0"/>
    <m/>
    <m/>
    <m/>
    <n v="0"/>
    <n v="1.926370728"/>
    <n v="0"/>
    <n v="0"/>
    <n v="0"/>
    <n v="0"/>
    <n v="0"/>
    <n v="100.171277856"/>
    <n v="0"/>
    <m/>
    <m/>
    <m/>
    <n v="0"/>
    <n v="8.3476064880000003"/>
    <n v="8.3476064880000003"/>
    <n v="0.69563387399999999"/>
  </r>
  <r>
    <s v="Sales Rep 2"/>
    <x v="39"/>
    <x v="1"/>
    <s v="Supermarket"/>
    <x v="0"/>
    <x v="0"/>
    <s v="xxxxxxxxxx1"/>
    <x v="7"/>
    <m/>
    <m/>
    <d v="2022-06-01T00:00:00"/>
    <s v="D"/>
    <x v="6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2"/>
    <x v="39"/>
    <x v="1"/>
    <s v="Supermarket"/>
    <x v="1"/>
    <x v="1"/>
    <s v="xxxxxxxxxx2"/>
    <x v="1"/>
    <m/>
    <m/>
    <d v="2022-06-01T00:00:00"/>
    <s v="D"/>
    <x v="6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2"/>
    <x v="39"/>
    <x v="1"/>
    <s v="Supermarket"/>
    <x v="2"/>
    <x v="2"/>
    <s v="xxxxxxxxxx3"/>
    <x v="8"/>
    <m/>
    <m/>
    <d v="2022-06-01T00:00:00"/>
    <s v="D"/>
    <x v="6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2"/>
    <x v="39"/>
    <x v="1"/>
    <s v="Supermarket"/>
    <x v="3"/>
    <x v="3"/>
    <s v="xxxxxxxxxx4"/>
    <x v="9"/>
    <m/>
    <m/>
    <d v="2022-06-01T00:00:00"/>
    <s v="D"/>
    <x v="6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2"/>
    <x v="39"/>
    <x v="1"/>
    <s v="Supermarket"/>
    <x v="4"/>
    <x v="4"/>
    <s v="xxxxxxxxxx5"/>
    <x v="10"/>
    <m/>
    <m/>
    <d v="2022-06-01T00:00:00"/>
    <s v="D"/>
    <x v="6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3"/>
    <x v="40"/>
    <x v="4"/>
    <s v="Supermarket"/>
    <x v="0"/>
    <x v="0"/>
    <s v="xxxxxxxxxx1"/>
    <x v="17"/>
    <m/>
    <n v="8"/>
    <m/>
    <s v="PA"/>
    <x v="20"/>
    <n v="1"/>
    <n v="1.2"/>
    <n v="3"/>
    <n v="12"/>
    <n v="12"/>
    <m/>
    <e v="#REF!"/>
    <e v="#REF!"/>
    <e v="#REF!"/>
    <n v="1.2"/>
    <n v="0"/>
    <n v="0"/>
    <m/>
    <m/>
    <m/>
    <n v="9.6"/>
    <n v="0"/>
    <n v="0"/>
    <n v="0"/>
    <n v="0"/>
    <n v="0"/>
    <n v="499.2"/>
    <n v="0"/>
    <n v="0"/>
    <m/>
    <m/>
    <m/>
    <n v="41.6"/>
    <n v="0"/>
    <n v="41.6"/>
    <n v="3.4666666666666668"/>
  </r>
  <r>
    <s v="Sales Rep 3"/>
    <x v="40"/>
    <x v="4"/>
    <s v="Supermarket"/>
    <x v="1"/>
    <x v="1"/>
    <s v="xxxxxxxxxx2"/>
    <x v="18"/>
    <m/>
    <n v="8"/>
    <m/>
    <s v="PA"/>
    <x v="20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9.8479773519999991"/>
    <n v="0"/>
    <n v="0"/>
    <n v="0"/>
    <n v="0"/>
    <n v="0"/>
    <n v="512.09482230399999"/>
    <n v="0"/>
    <n v="0"/>
    <m/>
    <m/>
    <m/>
    <n v="42.674568525333335"/>
    <n v="0"/>
    <n v="42.674568525333335"/>
    <n v="3.5562140437777781"/>
  </r>
  <r>
    <s v="Sales Rep 3"/>
    <x v="40"/>
    <x v="4"/>
    <s v="Supermarket"/>
    <x v="2"/>
    <x v="2"/>
    <s v="xxxxxxxxxx3"/>
    <x v="19"/>
    <m/>
    <n v="8"/>
    <m/>
    <s v="PA"/>
    <x v="20"/>
    <n v="1"/>
    <n v="1.169229504"/>
    <n v="2.8760148220000001"/>
    <n v="12"/>
    <n v="12"/>
    <m/>
    <e v="#REF!"/>
    <e v="#REF!"/>
    <e v="#REF!"/>
    <n v="1.169229504"/>
    <n v="0"/>
    <n v="0"/>
    <m/>
    <m/>
    <m/>
    <n v="9.3538360320000002"/>
    <n v="0"/>
    <n v="0"/>
    <n v="0"/>
    <n v="0"/>
    <n v="0"/>
    <n v="486.39947366400003"/>
    <n v="0"/>
    <n v="0"/>
    <m/>
    <m/>
    <m/>
    <n v="40.533289472"/>
    <n v="0"/>
    <n v="40.533289472"/>
    <n v="3.3777741226666667"/>
  </r>
  <r>
    <s v="Sales Rep 3"/>
    <x v="40"/>
    <x v="4"/>
    <s v="Manual Entry"/>
    <x v="3"/>
    <x v="3"/>
    <s v="xxxxxxxxxx4"/>
    <x v="20"/>
    <m/>
    <n v="8"/>
    <m/>
    <s v="PA"/>
    <x v="20"/>
    <n v="1"/>
    <n v="1.2623833040000001"/>
    <n v="2.370249088"/>
    <n v="12"/>
    <n v="12"/>
    <n v="1.3"/>
    <e v="#REF!"/>
    <e v="#REF!"/>
    <e v="#REF!"/>
    <n v="0"/>
    <n v="0"/>
    <n v="10.4"/>
    <m/>
    <m/>
    <m/>
    <n v="0"/>
    <n v="0"/>
    <n v="540.80000000000007"/>
    <n v="0"/>
    <n v="0"/>
    <n v="0"/>
    <n v="0"/>
    <n v="0"/>
    <n v="45.06666666666667"/>
    <m/>
    <m/>
    <m/>
    <n v="0"/>
    <n v="0"/>
    <n v="45.06666666666667"/>
    <n v="3.755555555555556"/>
  </r>
  <r>
    <s v="Sales Rep 2"/>
    <x v="41"/>
    <x v="3"/>
    <s v="Supermarket"/>
    <x v="0"/>
    <x v="0"/>
    <s v="xxxxxxxxxx1"/>
    <x v="11"/>
    <m/>
    <n v="27"/>
    <d v="2021-04-01T00:00:00"/>
    <s v="PA"/>
    <x v="26"/>
    <s v="on shelf"/>
    <n v="1.2"/>
    <n v="3"/>
    <n v="12"/>
    <n v="12"/>
    <m/>
    <e v="#REF!"/>
    <e v="#REF!"/>
    <e v="#REF!"/>
    <n v="1.2"/>
    <n v="0"/>
    <n v="0"/>
    <m/>
    <m/>
    <m/>
    <n v="32.4"/>
    <n v="0"/>
    <n v="0"/>
    <n v="0"/>
    <n v="0"/>
    <n v="0"/>
    <n v="1684.8"/>
    <n v="0"/>
    <n v="0"/>
    <m/>
    <m/>
    <m/>
    <n v="140.4"/>
    <n v="0"/>
    <n v="140.4"/>
    <n v="11.700000000000001"/>
  </r>
  <r>
    <s v="Sales Rep 2"/>
    <x v="41"/>
    <x v="3"/>
    <s v="Supermarket"/>
    <x v="1"/>
    <x v="1"/>
    <s v="xxxxxxxxxx2"/>
    <x v="12"/>
    <m/>
    <n v="27"/>
    <d v="2021-03-01T00:00:00"/>
    <s v="PA"/>
    <x v="30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33.236923562999998"/>
    <n v="0"/>
    <n v="0"/>
    <n v="0"/>
    <n v="0"/>
    <n v="0"/>
    <n v="1728.3200252759998"/>
    <n v="0"/>
    <n v="0"/>
    <m/>
    <m/>
    <m/>
    <n v="144.02666877299998"/>
    <n v="0"/>
    <n v="144.02666877299998"/>
    <n v="12.002222397749998"/>
  </r>
  <r>
    <s v="Sales Rep 2"/>
    <x v="41"/>
    <x v="3"/>
    <s v="Supermarket"/>
    <x v="2"/>
    <x v="2"/>
    <s v="xxxxxxxxxx3"/>
    <x v="13"/>
    <m/>
    <n v="27"/>
    <d v="2021-02-01T00:00:00"/>
    <s v="PA"/>
    <x v="30"/>
    <s v="on shelf"/>
    <n v="1.169229504"/>
    <n v="2.8760148220000001"/>
    <n v="12"/>
    <n v="12"/>
    <m/>
    <e v="#REF!"/>
    <e v="#REF!"/>
    <e v="#REF!"/>
    <n v="1.169229504"/>
    <n v="0"/>
    <n v="0"/>
    <m/>
    <m/>
    <m/>
    <n v="31.569196608000002"/>
    <n v="0"/>
    <n v="0"/>
    <n v="0"/>
    <n v="0"/>
    <n v="0"/>
    <n v="1641.598223616"/>
    <n v="0"/>
    <n v="0"/>
    <m/>
    <m/>
    <m/>
    <n v="136.79985196800001"/>
    <n v="0"/>
    <n v="136.79985196800001"/>
    <n v="11.399987664000001"/>
  </r>
  <r>
    <s v="Sales Rep 2"/>
    <x v="41"/>
    <x v="3"/>
    <s v="Supermarket"/>
    <x v="3"/>
    <x v="3"/>
    <s v="xxxxxxxxxx4"/>
    <x v="16"/>
    <m/>
    <m/>
    <d v="2021-04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1"/>
    <x v="3"/>
    <s v="Supermarket"/>
    <x v="4"/>
    <x v="4"/>
    <s v="xxxxxxxxxx5"/>
    <x v="15"/>
    <m/>
    <m/>
    <d v="2021-04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42"/>
    <x v="1"/>
    <s v="Supermarket"/>
    <x v="0"/>
    <x v="0"/>
    <s v="xxxxxxxxxx1"/>
    <x v="7"/>
    <m/>
    <m/>
    <d v="2020-06-01T00:00:00"/>
    <s v="P"/>
    <x v="11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42"/>
    <x v="1"/>
    <s v="Supermarket"/>
    <x v="1"/>
    <x v="1"/>
    <s v="xxxxxxxxxx2"/>
    <x v="1"/>
    <m/>
    <m/>
    <d v="2020-06-01T00:00:00"/>
    <s v="P"/>
    <x v="11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42"/>
    <x v="1"/>
    <s v="Supermarket"/>
    <x v="2"/>
    <x v="2"/>
    <s v="xxxxxxxxxx3"/>
    <x v="8"/>
    <m/>
    <m/>
    <d v="2020-06-01T00:00:00"/>
    <s v="P"/>
    <x v="11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42"/>
    <x v="1"/>
    <s v="Supermarket"/>
    <x v="3"/>
    <x v="3"/>
    <s v="xxxxxxxxxx4"/>
    <x v="9"/>
    <m/>
    <m/>
    <d v="2020-06-01T00:00:00"/>
    <s v="P"/>
    <x v="11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42"/>
    <x v="1"/>
    <s v="Supermarket"/>
    <x v="4"/>
    <x v="4"/>
    <s v="xxxxxxxxxx5"/>
    <x v="10"/>
    <m/>
    <m/>
    <d v="2020-06-01T00:00:00"/>
    <s v="P"/>
    <x v="11"/>
    <n v="0.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3"/>
    <x v="4"/>
    <s v="Supermarket"/>
    <x v="0"/>
    <x v="0"/>
    <s v="xxxxxxxxxx1"/>
    <x v="17"/>
    <m/>
    <m/>
    <d v="2022-03-22T00:00:00"/>
    <s v="AP"/>
    <x v="29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3"/>
    <x v="4"/>
    <s v="Supermarket"/>
    <x v="1"/>
    <x v="1"/>
    <s v="xxxxxxxxxx2"/>
    <x v="18"/>
    <m/>
    <m/>
    <d v="2022-03-22T00:00:00"/>
    <s v="AP"/>
    <x v="29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3"/>
    <x v="4"/>
    <s v="Supermarket"/>
    <x v="2"/>
    <x v="2"/>
    <s v="xxxxxxxxxx3"/>
    <x v="19"/>
    <m/>
    <m/>
    <d v="2022-03-22T00:00:00"/>
    <s v="AP"/>
    <x v="29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3"/>
    <x v="4"/>
    <s v="Supermarket"/>
    <x v="3"/>
    <x v="3"/>
    <s v="xxxxxxxxxx4"/>
    <x v="20"/>
    <m/>
    <m/>
    <d v="2022-03-22T00:00:00"/>
    <s v="AP"/>
    <x v="31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3"/>
    <x v="4"/>
    <s v="Supermarket"/>
    <x v="4"/>
    <x v="4"/>
    <s v="xxxxxxxxxx5"/>
    <x v="21"/>
    <m/>
    <m/>
    <d v="2022-11-01T00:00:00"/>
    <s v="AP"/>
    <x v="0"/>
    <n v="0.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4"/>
    <x v="1"/>
    <s v="Supermarket"/>
    <x v="0"/>
    <x v="0"/>
    <s v="xxxxxxxxxx1"/>
    <x v="7"/>
    <m/>
    <n v="1"/>
    <d v="2021-05-01T00:00:00"/>
    <s v="PA"/>
    <x v="11"/>
    <n v="1"/>
    <n v="1.2"/>
    <n v="3"/>
    <n v="12"/>
    <n v="12"/>
    <m/>
    <e v="#REF!"/>
    <e v="#REF!"/>
    <e v="#REF!"/>
    <n v="1.2"/>
    <n v="0"/>
    <n v="0"/>
    <m/>
    <m/>
    <m/>
    <n v="1.2"/>
    <n v="0"/>
    <n v="0"/>
    <n v="0"/>
    <n v="0"/>
    <n v="0"/>
    <n v="62.4"/>
    <n v="0"/>
    <n v="0"/>
    <m/>
    <m/>
    <m/>
    <n v="5.2"/>
    <n v="0"/>
    <n v="5.2"/>
    <n v="0.43333333333333335"/>
  </r>
  <r>
    <s v="Sales Rep 2"/>
    <x v="44"/>
    <x v="1"/>
    <s v="Supermarket"/>
    <x v="1"/>
    <x v="1"/>
    <s v="xxxxxxxxxx2"/>
    <x v="1"/>
    <m/>
    <m/>
    <d v="2021-05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4"/>
    <x v="1"/>
    <s v="Supermarket"/>
    <x v="2"/>
    <x v="2"/>
    <s v="xxxxxxxxxx3"/>
    <x v="8"/>
    <m/>
    <m/>
    <d v="2021-05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4"/>
    <x v="1"/>
    <s v="Supermarket"/>
    <x v="3"/>
    <x v="3"/>
    <s v="xxxxxxxxxx4"/>
    <x v="9"/>
    <m/>
    <m/>
    <d v="2021-05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4"/>
    <x v="1"/>
    <s v="Supermarket"/>
    <x v="4"/>
    <x v="4"/>
    <s v="xxxxxxxxxx5"/>
    <x v="10"/>
    <m/>
    <m/>
    <d v="2021-05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5"/>
    <x v="4"/>
    <s v="Manual Entry"/>
    <x v="0"/>
    <x v="0"/>
    <s v="xxxxxxxxxx1"/>
    <x v="17"/>
    <m/>
    <n v="3"/>
    <m/>
    <s v="PA"/>
    <x v="10"/>
    <n v="1"/>
    <n v="1.2"/>
    <n v="3"/>
    <n v="12"/>
    <n v="12"/>
    <n v="1"/>
    <e v="#REF!"/>
    <e v="#REF!"/>
    <e v="#REF!"/>
    <n v="0"/>
    <n v="0"/>
    <n v="3"/>
    <m/>
    <m/>
    <m/>
    <n v="0"/>
    <n v="0"/>
    <n v="156"/>
    <n v="0"/>
    <n v="0"/>
    <n v="0"/>
    <n v="0"/>
    <n v="0"/>
    <n v="13"/>
    <m/>
    <m/>
    <m/>
    <n v="0"/>
    <n v="0"/>
    <n v="13"/>
    <n v="1.0833333333333333"/>
  </r>
  <r>
    <s v="Sales Rep 3"/>
    <x v="45"/>
    <x v="4"/>
    <s v="Manual Entry"/>
    <x v="1"/>
    <x v="1"/>
    <s v="xxxxxxxxxx2"/>
    <x v="18"/>
    <m/>
    <n v="1"/>
    <m/>
    <s v="PA"/>
    <x v="10"/>
    <n v="1"/>
    <n v="1.2309971689999999"/>
    <n v="2.5038011689999999"/>
    <n v="12"/>
    <n v="12"/>
    <n v="1"/>
    <e v="#REF!"/>
    <e v="#REF!"/>
    <e v="#REF!"/>
    <n v="0"/>
    <n v="0"/>
    <n v="1"/>
    <m/>
    <m/>
    <m/>
    <n v="0"/>
    <n v="0"/>
    <n v="52"/>
    <n v="0"/>
    <n v="0"/>
    <n v="0"/>
    <n v="0"/>
    <n v="0"/>
    <n v="4.333333333333333"/>
    <m/>
    <m/>
    <m/>
    <n v="0"/>
    <n v="0"/>
    <n v="4.333333333333333"/>
    <n v="0.3611111111111111"/>
  </r>
  <r>
    <s v="Sales Rep 3"/>
    <x v="45"/>
    <x v="4"/>
    <s v="Manual Entry"/>
    <x v="2"/>
    <x v="2"/>
    <s v="xxxxxxxxxx3"/>
    <x v="19"/>
    <m/>
    <n v="5"/>
    <m/>
    <s v="PA"/>
    <x v="10"/>
    <n v="1"/>
    <n v="1.169229504"/>
    <n v="2.8760148220000001"/>
    <n v="12"/>
    <n v="12"/>
    <n v="1"/>
    <e v="#REF!"/>
    <e v="#REF!"/>
    <e v="#REF!"/>
    <n v="0"/>
    <n v="0"/>
    <n v="5"/>
    <m/>
    <m/>
    <m/>
    <n v="0"/>
    <n v="0"/>
    <n v="260"/>
    <n v="0"/>
    <n v="0"/>
    <n v="0"/>
    <n v="0"/>
    <n v="0"/>
    <n v="21.666666666666668"/>
    <m/>
    <m/>
    <m/>
    <n v="0"/>
    <n v="0"/>
    <n v="21.666666666666668"/>
    <n v="1.8055555555555556"/>
  </r>
  <r>
    <s v="Sales Rep 2"/>
    <x v="46"/>
    <x v="1"/>
    <s v="Manual Entry"/>
    <x v="0"/>
    <x v="0"/>
    <s v="xxxxxxxxxx1"/>
    <x v="7"/>
    <m/>
    <n v="22"/>
    <d v="2023-02-01T00:00:00"/>
    <s v="AP"/>
    <x v="23"/>
    <n v="1"/>
    <n v="1.2"/>
    <n v="3"/>
    <n v="12"/>
    <n v="12"/>
    <n v="3"/>
    <e v="#REF!"/>
    <e v="#REF!"/>
    <e v="#REF!"/>
    <n v="0"/>
    <n v="0"/>
    <n v="66"/>
    <m/>
    <m/>
    <m/>
    <n v="0"/>
    <n v="0"/>
    <n v="3432"/>
    <n v="0"/>
    <n v="0"/>
    <n v="0"/>
    <n v="0"/>
    <n v="0"/>
    <n v="286"/>
    <m/>
    <m/>
    <m/>
    <n v="0"/>
    <n v="0"/>
    <n v="286"/>
    <n v="23.833333333333332"/>
  </r>
  <r>
    <s v="Sales Rep 2"/>
    <x v="46"/>
    <x v="1"/>
    <s v="Manual Entry"/>
    <x v="1"/>
    <x v="1"/>
    <s v="xxxxxxxxxx2"/>
    <x v="1"/>
    <m/>
    <n v="22"/>
    <d v="2023-02-01T00:00:00"/>
    <s v="AP"/>
    <x v="23"/>
    <n v="1"/>
    <n v="1.2309971689999999"/>
    <n v="2.5038011689999999"/>
    <n v="12"/>
    <n v="12"/>
    <n v="3"/>
    <e v="#REF!"/>
    <e v="#REF!"/>
    <e v="#REF!"/>
    <n v="0"/>
    <n v="0"/>
    <n v="66"/>
    <m/>
    <m/>
    <m/>
    <n v="0"/>
    <n v="0"/>
    <n v="3432"/>
    <n v="0"/>
    <n v="0"/>
    <n v="0"/>
    <n v="0"/>
    <n v="0"/>
    <n v="286"/>
    <m/>
    <m/>
    <m/>
    <n v="0"/>
    <n v="0"/>
    <n v="286"/>
    <n v="23.833333333333332"/>
  </r>
  <r>
    <s v="Sales Rep 2"/>
    <x v="46"/>
    <x v="1"/>
    <s v="Manual Entry"/>
    <x v="2"/>
    <x v="2"/>
    <s v="xxxxxxxxxx3"/>
    <x v="8"/>
    <m/>
    <n v="22"/>
    <d v="2023-02-01T00:00:00"/>
    <s v="AP"/>
    <x v="23"/>
    <n v="1"/>
    <n v="1.169229504"/>
    <n v="2.8760148220000001"/>
    <n v="12"/>
    <n v="12"/>
    <n v="3"/>
    <e v="#REF!"/>
    <e v="#REF!"/>
    <e v="#REF!"/>
    <n v="0"/>
    <n v="0"/>
    <n v="66"/>
    <m/>
    <m/>
    <m/>
    <n v="0"/>
    <n v="0"/>
    <n v="3432"/>
    <n v="0"/>
    <n v="0"/>
    <n v="0"/>
    <n v="0"/>
    <n v="0"/>
    <n v="286"/>
    <m/>
    <m/>
    <m/>
    <n v="0"/>
    <n v="0"/>
    <n v="286"/>
    <n v="23.833333333333332"/>
  </r>
  <r>
    <s v="Sales Rep 2"/>
    <x v="46"/>
    <x v="1"/>
    <s v="Natural"/>
    <x v="3"/>
    <x v="3"/>
    <s v="xxxxxxxxxx4"/>
    <x v="9"/>
    <m/>
    <n v="21"/>
    <d v="2022-06-01T00:00:00"/>
    <s v="D"/>
    <x v="15"/>
    <n v="0.75"/>
    <n v="1.2623833040000001"/>
    <n v="2.370249088"/>
    <n v="12"/>
    <n v="12"/>
    <m/>
    <e v="#REF!"/>
    <e v="#REF!"/>
    <e v="#REF!"/>
    <n v="0"/>
    <n v="2.370249088"/>
    <n v="0"/>
    <m/>
    <m/>
    <m/>
    <n v="0"/>
    <n v="49.775230848"/>
    <n v="0"/>
    <n v="0"/>
    <n v="0"/>
    <n v="0"/>
    <n v="0"/>
    <n v="2588.3120040959998"/>
    <n v="0"/>
    <m/>
    <m/>
    <m/>
    <n v="0"/>
    <n v="215.69266700799997"/>
    <n v="215.69266700799997"/>
    <n v="17.974388917333332"/>
  </r>
  <r>
    <s v="Sales Rep 2"/>
    <x v="46"/>
    <x v="1"/>
    <s v="Natural"/>
    <x v="4"/>
    <x v="4"/>
    <s v="xxxxxxxxxx5"/>
    <x v="10"/>
    <m/>
    <m/>
    <d v="2022-06-01T00:00:00"/>
    <s v="D"/>
    <x v="9"/>
    <s v="DECLINED"/>
    <n v="1.0035713159999999"/>
    <n v="1.926370728"/>
    <n v="12"/>
    <n v="12"/>
    <m/>
    <e v="#REF!"/>
    <e v="#REF!"/>
    <e v="#REF!"/>
    <n v="0"/>
    <n v="1.92637072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7"/>
    <x v="4"/>
    <s v="Manual Entry"/>
    <x v="0"/>
    <x v="0"/>
    <s v="xxxxxxxxxx1"/>
    <x v="17"/>
    <m/>
    <m/>
    <d v="2023-01-01T00:00:00"/>
    <s v="P"/>
    <x v="0"/>
    <n v="0.5"/>
    <n v="1.2"/>
    <n v="3"/>
    <n v="12"/>
    <n v="12"/>
    <m/>
    <m/>
    <m/>
    <m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7"/>
    <x v="4"/>
    <s v="Natural"/>
    <x v="1"/>
    <x v="1"/>
    <s v="xxxxxxxxxx2"/>
    <x v="18"/>
    <m/>
    <m/>
    <d v="2022-02-01T00:00:00"/>
    <s v="P"/>
    <x v="29"/>
    <n v="0.5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7"/>
    <x v="4"/>
    <s v="Natural"/>
    <x v="2"/>
    <x v="2"/>
    <s v="xxxxxxxxxx3"/>
    <x v="19"/>
    <m/>
    <m/>
    <d v="2022-02-01T00:00:00"/>
    <s v="P"/>
    <x v="29"/>
    <n v="0.5"/>
    <n v="1.169229504"/>
    <n v="2.8760148220000001"/>
    <n v="12"/>
    <n v="12"/>
    <m/>
    <e v="#REF!"/>
    <e v="#REF!"/>
    <e v="#REF!"/>
    <n v="0"/>
    <n v="2.8760148220000001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7"/>
    <x v="4"/>
    <s v="Natural"/>
    <x v="3"/>
    <x v="3"/>
    <s v="xxxxxxxxxx4"/>
    <x v="20"/>
    <m/>
    <m/>
    <d v="2023-01-01T00:00:00"/>
    <s v="P"/>
    <x v="0"/>
    <n v="0.5"/>
    <n v="1.2623833040000001"/>
    <n v="2.370249088"/>
    <n v="12"/>
    <n v="12"/>
    <m/>
    <m/>
    <m/>
    <m/>
    <n v="0"/>
    <n v="2.37024908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7"/>
    <x v="4"/>
    <s v="Natural"/>
    <x v="4"/>
    <x v="4"/>
    <s v="xxxxxxxxxx5"/>
    <x v="21"/>
    <m/>
    <m/>
    <d v="2022-11-01T00:00:00"/>
    <s v="P"/>
    <x v="10"/>
    <n v="0.5"/>
    <n v="1.0035713159999999"/>
    <n v="1.926370728"/>
    <n v="12"/>
    <n v="12"/>
    <m/>
    <e v="#REF!"/>
    <e v="#REF!"/>
    <e v="#REF!"/>
    <n v="0"/>
    <n v="1.92637072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48"/>
    <x v="6"/>
    <s v="Manual Entry"/>
    <x v="0"/>
    <x v="0"/>
    <s v="xxxxxxxxxx1"/>
    <x v="27"/>
    <m/>
    <n v="303"/>
    <d v="2023-02-01T00:00:00"/>
    <s v="AP"/>
    <x v="32"/>
    <n v="1"/>
    <n v="1.2"/>
    <n v="3"/>
    <n v="12"/>
    <n v="12"/>
    <n v="3"/>
    <e v="#REF!"/>
    <e v="#REF!"/>
    <e v="#REF!"/>
    <n v="0"/>
    <n v="0"/>
    <n v="909"/>
    <m/>
    <m/>
    <m/>
    <n v="0"/>
    <n v="0"/>
    <n v="47268"/>
    <n v="0"/>
    <n v="0"/>
    <n v="0"/>
    <n v="0"/>
    <n v="0"/>
    <n v="3939"/>
    <m/>
    <m/>
    <m/>
    <n v="0"/>
    <n v="0"/>
    <n v="3939"/>
    <n v="328.25"/>
  </r>
  <r>
    <s v="Sales Rep 2"/>
    <x v="48"/>
    <x v="6"/>
    <s v="Manual Entry"/>
    <x v="1"/>
    <x v="1"/>
    <s v="xxxxxxxxxx2"/>
    <x v="28"/>
    <m/>
    <n v="303"/>
    <d v="2023-02-01T00:00:00"/>
    <s v="AP"/>
    <x v="32"/>
    <n v="1"/>
    <n v="1.2309971689999999"/>
    <n v="2.5038011689999999"/>
    <n v="12"/>
    <n v="12"/>
    <n v="3"/>
    <e v="#REF!"/>
    <e v="#REF!"/>
    <e v="#REF!"/>
    <n v="0"/>
    <n v="0"/>
    <n v="909"/>
    <m/>
    <m/>
    <m/>
    <n v="0"/>
    <n v="0"/>
    <n v="47268"/>
    <n v="0"/>
    <n v="0"/>
    <n v="0"/>
    <n v="0"/>
    <n v="0"/>
    <n v="3939"/>
    <m/>
    <m/>
    <m/>
    <n v="0"/>
    <n v="0"/>
    <n v="3939"/>
    <n v="328.25"/>
  </r>
  <r>
    <s v="Sales Rep 2"/>
    <x v="48"/>
    <x v="3"/>
    <s v="Natural"/>
    <x v="2"/>
    <x v="2"/>
    <s v="xxxxxxxxxx3"/>
    <x v="13"/>
    <n v="64"/>
    <n v="86"/>
    <d v="2020-12-01T00:00:00"/>
    <s v="PA"/>
    <x v="16"/>
    <n v="1"/>
    <n v="1.169229504"/>
    <n v="2.8760148220000001"/>
    <n v="12"/>
    <n v="12"/>
    <m/>
    <e v="#REF!"/>
    <e v="#REF!"/>
    <e v="#REF!"/>
    <n v="0"/>
    <n v="2.8760148220000001"/>
    <n v="0"/>
    <m/>
    <m/>
    <m/>
    <n v="0"/>
    <n v="247.33727469200002"/>
    <n v="0"/>
    <n v="0"/>
    <n v="0"/>
    <n v="0"/>
    <n v="0"/>
    <n v="12861.538283984"/>
    <n v="0"/>
    <m/>
    <m/>
    <m/>
    <n v="0"/>
    <n v="1071.7948569986668"/>
    <n v="1071.7948569986668"/>
    <n v="89.316238083222231"/>
  </r>
  <r>
    <s v="Sales Rep 2"/>
    <x v="48"/>
    <x v="3"/>
    <s v="Natural"/>
    <x v="3"/>
    <x v="3"/>
    <s v="xxxxxxxxxx4"/>
    <x v="16"/>
    <m/>
    <n v="50"/>
    <d v="2020-12-01T00:00:00"/>
    <s v="PA"/>
    <x v="16"/>
    <n v="1"/>
    <n v="1.2623833040000001"/>
    <n v="2.370249088"/>
    <n v="12"/>
    <n v="12"/>
    <m/>
    <e v="#REF!"/>
    <e v="#REF!"/>
    <e v="#REF!"/>
    <n v="0"/>
    <n v="2.370249088"/>
    <n v="0"/>
    <m/>
    <m/>
    <m/>
    <n v="0"/>
    <n v="118.5124544"/>
    <n v="0"/>
    <n v="0"/>
    <n v="0"/>
    <n v="0"/>
    <n v="0"/>
    <n v="6162.6476287999994"/>
    <n v="0"/>
    <m/>
    <m/>
    <m/>
    <n v="0"/>
    <n v="513.55396906666658"/>
    <n v="513.55396906666658"/>
    <n v="42.796164088888879"/>
  </r>
  <r>
    <s v="Sales Rep 2"/>
    <x v="48"/>
    <x v="3"/>
    <s v="Natural"/>
    <x v="4"/>
    <x v="4"/>
    <s v="xxxxxxxxxx5"/>
    <x v="15"/>
    <m/>
    <n v="50"/>
    <d v="2020-12-01T00:00:00"/>
    <s v="PA"/>
    <x v="16"/>
    <n v="1"/>
    <n v="1.0035713159999999"/>
    <n v="1.926370728"/>
    <n v="12"/>
    <n v="12"/>
    <m/>
    <e v="#REF!"/>
    <e v="#REF!"/>
    <e v="#REF!"/>
    <n v="0"/>
    <n v="1.926370728"/>
    <n v="0"/>
    <m/>
    <m/>
    <m/>
    <n v="0"/>
    <n v="96.318536399999999"/>
    <n v="0"/>
    <n v="0"/>
    <n v="0"/>
    <n v="0"/>
    <n v="0"/>
    <n v="5008.5638927999998"/>
    <n v="0"/>
    <m/>
    <m/>
    <m/>
    <n v="0"/>
    <n v="417.38032440000001"/>
    <n v="417.38032440000001"/>
    <n v="34.781693699999998"/>
  </r>
  <r>
    <s v="Sales Rep 3"/>
    <x v="49"/>
    <x v="2"/>
    <s v="Natural"/>
    <x v="0"/>
    <x v="0"/>
    <s v="xxxxxxxxxx1"/>
    <x v="2"/>
    <m/>
    <n v="27"/>
    <d v="2020-04-01T00:00:00"/>
    <s v="PA"/>
    <x v="3"/>
    <s v="on shelf"/>
    <n v="1.2"/>
    <n v="3"/>
    <n v="12"/>
    <n v="12"/>
    <m/>
    <e v="#REF!"/>
    <e v="#REF!"/>
    <e v="#REF!"/>
    <n v="0"/>
    <n v="3"/>
    <n v="0"/>
    <m/>
    <m/>
    <m/>
    <n v="0"/>
    <n v="81"/>
    <n v="0"/>
    <n v="0"/>
    <n v="0"/>
    <n v="0"/>
    <n v="0"/>
    <n v="4212"/>
    <n v="0"/>
    <m/>
    <m/>
    <m/>
    <n v="0"/>
    <n v="351"/>
    <n v="351"/>
    <n v="29.25"/>
  </r>
  <r>
    <s v="Sales Rep 3"/>
    <x v="49"/>
    <x v="2"/>
    <s v="Natural"/>
    <x v="1"/>
    <x v="1"/>
    <s v="xxxxxxxxxx2"/>
    <x v="3"/>
    <m/>
    <n v="27"/>
    <d v="2021-05-01T00:00:00"/>
    <s v="PA"/>
    <x v="3"/>
    <s v="on shelf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67.602631563000003"/>
    <n v="0"/>
    <n v="0"/>
    <n v="0"/>
    <n v="0"/>
    <n v="0"/>
    <n v="3515.3368412760001"/>
    <n v="0"/>
    <m/>
    <m/>
    <m/>
    <n v="0"/>
    <n v="292.94473677299999"/>
    <n v="292.94473677299999"/>
    <n v="24.412061397749998"/>
  </r>
  <r>
    <s v="Sales Rep 3"/>
    <x v="49"/>
    <x v="2"/>
    <s v="Natural"/>
    <x v="2"/>
    <x v="2"/>
    <s v="xxxxxxxxxx3"/>
    <x v="4"/>
    <m/>
    <m/>
    <d v="2021-04-01T00:00:00"/>
    <s v="D"/>
    <x v="9"/>
    <s v="DECLINED"/>
    <n v="1.169229504"/>
    <n v="2.8760148220000001"/>
    <n v="12"/>
    <n v="12"/>
    <m/>
    <e v="#REF!"/>
    <e v="#REF!"/>
    <e v="#REF!"/>
    <n v="0"/>
    <n v="2.8760148220000001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9"/>
    <x v="2"/>
    <s v="Natural"/>
    <x v="3"/>
    <x v="3"/>
    <s v="xxxxxxxxxx4"/>
    <x v="5"/>
    <m/>
    <m/>
    <d v="2021-04-01T00:00:00"/>
    <s v="D"/>
    <x v="9"/>
    <s v="DECLINED"/>
    <n v="1.2623833040000001"/>
    <n v="2.370249088"/>
    <n v="12"/>
    <n v="12"/>
    <m/>
    <e v="#REF!"/>
    <e v="#REF!"/>
    <e v="#REF!"/>
    <n v="0"/>
    <n v="2.37024908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49"/>
    <x v="2"/>
    <s v="Natural"/>
    <x v="4"/>
    <x v="4"/>
    <s v="xxxxxxxxxx5"/>
    <x v="6"/>
    <m/>
    <m/>
    <d v="2021-05-01T00:00:00"/>
    <s v="D"/>
    <x v="9"/>
    <s v="DECLINED"/>
    <n v="1.0035713159999999"/>
    <n v="1.926370728"/>
    <n v="12"/>
    <n v="12"/>
    <m/>
    <e v="#REF!"/>
    <e v="#REF!"/>
    <e v="#REF!"/>
    <n v="0"/>
    <n v="1.92637072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0"/>
    <x v="4"/>
    <s v="Natural"/>
    <x v="0"/>
    <x v="0"/>
    <s v="xxxxxxxxxx1"/>
    <x v="17"/>
    <m/>
    <n v="22"/>
    <m/>
    <s v="PA"/>
    <x v="20"/>
    <n v="1"/>
    <n v="1.2"/>
    <n v="3"/>
    <n v="12"/>
    <n v="12"/>
    <m/>
    <e v="#REF!"/>
    <e v="#REF!"/>
    <e v="#REF!"/>
    <n v="0"/>
    <n v="3"/>
    <n v="0"/>
    <m/>
    <m/>
    <m/>
    <n v="0"/>
    <n v="66"/>
    <n v="0"/>
    <n v="0"/>
    <n v="0"/>
    <n v="0"/>
    <n v="0"/>
    <n v="3432"/>
    <n v="0"/>
    <m/>
    <m/>
    <m/>
    <n v="0"/>
    <n v="286"/>
    <n v="286"/>
    <n v="23.833333333333332"/>
  </r>
  <r>
    <s v="Sales Rep 3"/>
    <x v="50"/>
    <x v="4"/>
    <s v="Natural"/>
    <x v="1"/>
    <x v="1"/>
    <s v="xxxxxxxxxx2"/>
    <x v="18"/>
    <m/>
    <n v="6"/>
    <m/>
    <s v="PA"/>
    <x v="20"/>
    <n v="1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15.022807014"/>
    <n v="0"/>
    <n v="0"/>
    <n v="0"/>
    <n v="0"/>
    <n v="0"/>
    <n v="781.18596472799993"/>
    <n v="0"/>
    <m/>
    <m/>
    <m/>
    <n v="0"/>
    <n v="65.098830393999989"/>
    <n v="65.098830393999989"/>
    <n v="5.4249025328333325"/>
  </r>
  <r>
    <s v="Sales Rep 3"/>
    <x v="50"/>
    <x v="4"/>
    <s v="Natural"/>
    <x v="2"/>
    <x v="2"/>
    <s v="xxxxxxxxxx3"/>
    <x v="19"/>
    <m/>
    <n v="6"/>
    <m/>
    <s v="PA"/>
    <x v="20"/>
    <n v="1"/>
    <n v="1.169229504"/>
    <n v="2.8760148220000001"/>
    <n v="12"/>
    <n v="12"/>
    <m/>
    <e v="#REF!"/>
    <e v="#REF!"/>
    <e v="#REF!"/>
    <n v="0"/>
    <n v="2.8760148220000001"/>
    <n v="0"/>
    <m/>
    <m/>
    <m/>
    <n v="0"/>
    <n v="17.256088932000001"/>
    <n v="0"/>
    <n v="0"/>
    <n v="0"/>
    <n v="0"/>
    <n v="0"/>
    <n v="897.31662446400003"/>
    <n v="0"/>
    <m/>
    <m/>
    <m/>
    <n v="0"/>
    <n v="74.776385372000007"/>
    <n v="74.776385372000007"/>
    <n v="6.2313654476666676"/>
  </r>
  <r>
    <s v="Sales Rep 3"/>
    <x v="50"/>
    <x v="4"/>
    <s v="Natural"/>
    <x v="3"/>
    <x v="3"/>
    <s v="xxxxxxxxxx4"/>
    <x v="20"/>
    <m/>
    <n v="13"/>
    <m/>
    <s v="PA"/>
    <x v="20"/>
    <n v="1"/>
    <n v="1.2623833040000001"/>
    <n v="2.370249088"/>
    <n v="12"/>
    <n v="12"/>
    <m/>
    <e v="#REF!"/>
    <e v="#REF!"/>
    <e v="#REF!"/>
    <n v="0"/>
    <n v="2.370249088"/>
    <n v="0"/>
    <m/>
    <m/>
    <m/>
    <n v="0"/>
    <n v="30.813238144"/>
    <n v="0"/>
    <n v="0"/>
    <n v="0"/>
    <n v="0"/>
    <n v="0"/>
    <n v="1602.2883834879999"/>
    <n v="0"/>
    <m/>
    <m/>
    <m/>
    <n v="0"/>
    <n v="133.52403195733334"/>
    <n v="133.52403195733334"/>
    <n v="11.127002663111112"/>
  </r>
  <r>
    <s v="Sales Rep 3"/>
    <x v="50"/>
    <x v="4"/>
    <s v="Natural"/>
    <x v="4"/>
    <x v="4"/>
    <s v="xxxxxxxxxx5"/>
    <x v="21"/>
    <m/>
    <n v="1"/>
    <m/>
    <s v="PA"/>
    <x v="20"/>
    <n v="1"/>
    <n v="1.0035713159999999"/>
    <n v="1.926370728"/>
    <n v="12"/>
    <n v="12"/>
    <m/>
    <e v="#REF!"/>
    <e v="#REF!"/>
    <e v="#REF!"/>
    <n v="0"/>
    <n v="1.926370728"/>
    <n v="0"/>
    <m/>
    <m/>
    <m/>
    <n v="0"/>
    <n v="1.926370728"/>
    <n v="0"/>
    <n v="0"/>
    <n v="0"/>
    <n v="0"/>
    <n v="0"/>
    <n v="100.171277856"/>
    <n v="0"/>
    <m/>
    <m/>
    <m/>
    <n v="0"/>
    <n v="8.3476064880000003"/>
    <n v="8.3476064880000003"/>
    <n v="0.69563387399999999"/>
  </r>
  <r>
    <s v="Sales Rep 3"/>
    <x v="51"/>
    <x v="4"/>
    <s v="Supermarket"/>
    <x v="0"/>
    <x v="0"/>
    <s v="xxxxxxxxxx1"/>
    <x v="17"/>
    <m/>
    <m/>
    <d v="2021-03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1"/>
    <x v="4"/>
    <s v="Supermarket"/>
    <x v="1"/>
    <x v="1"/>
    <s v="xxxxxxxxxx2"/>
    <x v="18"/>
    <m/>
    <m/>
    <d v="2021-03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1"/>
    <x v="4"/>
    <s v="Supermarket"/>
    <x v="2"/>
    <x v="2"/>
    <s v="xxxxxxxxxx3"/>
    <x v="19"/>
    <m/>
    <m/>
    <d v="2021-01-16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1"/>
    <x v="4"/>
    <s v="Supermarket"/>
    <x v="3"/>
    <x v="3"/>
    <s v="xxxxxxxxxx4"/>
    <x v="20"/>
    <m/>
    <m/>
    <d v="2022-12-01T00:00:00"/>
    <s v="P"/>
    <x v="10"/>
    <n v="0.2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1"/>
    <x v="4"/>
    <s v="Supermarket"/>
    <x v="4"/>
    <x v="4"/>
    <s v="xxxxxxxxxx5"/>
    <x v="21"/>
    <m/>
    <m/>
    <d v="2021-01-16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2"/>
    <x v="3"/>
    <s v="Natural"/>
    <x v="0"/>
    <x v="0"/>
    <s v="xxxxxxxxxx1"/>
    <x v="11"/>
    <m/>
    <n v="1"/>
    <d v="2020-05-01T00:00:00"/>
    <s v="PA"/>
    <x v="3"/>
    <s v="on shelf"/>
    <n v="1.2"/>
    <n v="3"/>
    <n v="12"/>
    <n v="12"/>
    <m/>
    <e v="#REF!"/>
    <e v="#REF!"/>
    <e v="#REF!"/>
    <n v="0"/>
    <n v="3"/>
    <n v="0"/>
    <m/>
    <m/>
    <m/>
    <n v="0"/>
    <n v="3"/>
    <n v="0"/>
    <n v="0"/>
    <n v="0"/>
    <n v="0"/>
    <n v="0"/>
    <n v="156"/>
    <n v="0"/>
    <m/>
    <m/>
    <m/>
    <n v="0"/>
    <n v="13"/>
    <n v="13"/>
    <n v="1.0833333333333333"/>
  </r>
  <r>
    <s v="Sales Rep 2"/>
    <x v="52"/>
    <x v="3"/>
    <s v="Natural"/>
    <x v="1"/>
    <x v="1"/>
    <s v="xxxxxxxxxx2"/>
    <x v="12"/>
    <m/>
    <n v="1"/>
    <d v="2020-05-01T00:00:00"/>
    <s v="PA"/>
    <x v="3"/>
    <s v="on shelf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2.5038011689999999"/>
    <n v="0"/>
    <n v="0"/>
    <n v="0"/>
    <n v="0"/>
    <n v="0"/>
    <n v="130.19766078800001"/>
    <n v="0"/>
    <m/>
    <m/>
    <m/>
    <n v="0"/>
    <n v="10.849805065666667"/>
    <n v="10.849805065666667"/>
    <n v="0.90415042213888885"/>
  </r>
  <r>
    <s v="Sales Rep 2"/>
    <x v="52"/>
    <x v="3"/>
    <s v="Natural"/>
    <x v="2"/>
    <x v="2"/>
    <s v="xxxxxxxxxx3"/>
    <x v="13"/>
    <m/>
    <n v="1"/>
    <d v="2020-05-01T00:00:00"/>
    <s v="PA"/>
    <x v="3"/>
    <s v="on shelf"/>
    <n v="1.169229504"/>
    <n v="2.8760148220000001"/>
    <n v="12"/>
    <n v="12"/>
    <m/>
    <e v="#REF!"/>
    <e v="#REF!"/>
    <e v="#REF!"/>
    <n v="0"/>
    <n v="2.8760148220000001"/>
    <n v="0"/>
    <m/>
    <m/>
    <m/>
    <n v="0"/>
    <n v="2.8760148220000001"/>
    <n v="0"/>
    <n v="0"/>
    <n v="0"/>
    <n v="0"/>
    <n v="0"/>
    <n v="149.55277074400001"/>
    <n v="0"/>
    <m/>
    <m/>
    <m/>
    <n v="0"/>
    <n v="12.462730895333335"/>
    <n v="12.462730895333335"/>
    <n v="1.0385609079444447"/>
  </r>
  <r>
    <s v="Sales Rep 2"/>
    <x v="52"/>
    <x v="3"/>
    <s v="Natural"/>
    <x v="3"/>
    <x v="3"/>
    <s v="xxxxxxxxxx4"/>
    <x v="16"/>
    <m/>
    <n v="1"/>
    <d v="2020-05-01T00:00:00"/>
    <s v="PA"/>
    <x v="3"/>
    <s v="on shelf"/>
    <n v="1.2623833040000001"/>
    <n v="2.370249088"/>
    <n v="12"/>
    <n v="12"/>
    <m/>
    <e v="#REF!"/>
    <e v="#REF!"/>
    <e v="#REF!"/>
    <n v="0"/>
    <n v="2.370249088"/>
    <n v="0"/>
    <m/>
    <m/>
    <m/>
    <n v="0"/>
    <n v="2.370249088"/>
    <n v="0"/>
    <n v="0"/>
    <n v="0"/>
    <n v="0"/>
    <n v="0"/>
    <n v="123.252952576"/>
    <n v="0"/>
    <m/>
    <m/>
    <m/>
    <n v="0"/>
    <n v="10.271079381333333"/>
    <n v="10.271079381333333"/>
    <n v="0.85592328177777777"/>
  </r>
  <r>
    <s v="Sales Rep 2"/>
    <x v="52"/>
    <x v="3"/>
    <s v="Natural"/>
    <x v="4"/>
    <x v="4"/>
    <s v="xxxxxxxxxx5"/>
    <x v="15"/>
    <m/>
    <n v="1"/>
    <d v="2020-05-01T00:00:00"/>
    <s v="PA"/>
    <x v="3"/>
    <s v="on shelf"/>
    <n v="1.0035713159999999"/>
    <n v="1.926370728"/>
    <n v="12"/>
    <n v="12"/>
    <m/>
    <e v="#REF!"/>
    <e v="#REF!"/>
    <e v="#REF!"/>
    <n v="0"/>
    <n v="1.926370728"/>
    <n v="0"/>
    <m/>
    <m/>
    <m/>
    <n v="0"/>
    <n v="1.926370728"/>
    <n v="0"/>
    <n v="0"/>
    <n v="0"/>
    <n v="0"/>
    <n v="0"/>
    <n v="100.171277856"/>
    <n v="0"/>
    <m/>
    <m/>
    <m/>
    <n v="0"/>
    <n v="8.3476064880000003"/>
    <n v="8.3476064880000003"/>
    <n v="0.69563387399999999"/>
  </r>
  <r>
    <s v="Sales Rep 1"/>
    <x v="53"/>
    <x v="4"/>
    <s v="Supermarket"/>
    <x v="0"/>
    <x v="0"/>
    <s v="xxxxxxxxxx1"/>
    <x v="17"/>
    <m/>
    <n v="27"/>
    <d v="2022-03-01T00:00:00"/>
    <s v="P"/>
    <x v="33"/>
    <n v="0.5"/>
    <n v="1.2"/>
    <n v="3"/>
    <n v="12"/>
    <n v="12"/>
    <m/>
    <e v="#REF!"/>
    <e v="#REF!"/>
    <e v="#REF!"/>
    <n v="1.2"/>
    <n v="0"/>
    <n v="0"/>
    <m/>
    <m/>
    <m/>
    <n v="32.4"/>
    <n v="0"/>
    <n v="0"/>
    <n v="0"/>
    <n v="0"/>
    <n v="0"/>
    <n v="1684.8"/>
    <n v="0"/>
    <n v="0"/>
    <m/>
    <m/>
    <m/>
    <n v="140.4"/>
    <n v="0"/>
    <n v="140.4"/>
    <n v="11.700000000000001"/>
  </r>
  <r>
    <s v="Sales Rep 1"/>
    <x v="53"/>
    <x v="4"/>
    <s v="Supermarket"/>
    <x v="1"/>
    <x v="1"/>
    <s v="xxxxxxxxxx2"/>
    <x v="18"/>
    <m/>
    <n v="27"/>
    <d v="2022-03-01T00:00:00"/>
    <s v="P"/>
    <x v="33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33.236923562999998"/>
    <n v="0"/>
    <n v="0"/>
    <n v="0"/>
    <n v="0"/>
    <n v="0"/>
    <n v="1728.3200252759998"/>
    <n v="0"/>
    <n v="0"/>
    <m/>
    <m/>
    <m/>
    <n v="144.02666877299998"/>
    <n v="0"/>
    <n v="144.02666877299998"/>
    <n v="12.002222397749998"/>
  </r>
  <r>
    <s v="Sales Rep 1"/>
    <x v="53"/>
    <x v="4"/>
    <s v="Supermarket"/>
    <x v="2"/>
    <x v="2"/>
    <s v="xxxxxxxxxx3"/>
    <x v="19"/>
    <m/>
    <n v="27"/>
    <d v="2022-03-01T00:00:00"/>
    <s v="P"/>
    <x v="33"/>
    <n v="0.5"/>
    <n v="1.169229504"/>
    <n v="2.8760148220000001"/>
    <n v="12"/>
    <n v="12"/>
    <m/>
    <e v="#REF!"/>
    <e v="#REF!"/>
    <e v="#REF!"/>
    <n v="1.169229504"/>
    <n v="0"/>
    <n v="0"/>
    <m/>
    <m/>
    <m/>
    <n v="31.569196608000002"/>
    <n v="0"/>
    <n v="0"/>
    <n v="0"/>
    <n v="0"/>
    <n v="0"/>
    <n v="1641.598223616"/>
    <n v="0"/>
    <n v="0"/>
    <m/>
    <m/>
    <m/>
    <n v="136.79985196800001"/>
    <n v="0"/>
    <n v="136.79985196800001"/>
    <n v="11.399987664000001"/>
  </r>
  <r>
    <s v="Sales Rep 1"/>
    <x v="53"/>
    <x v="4"/>
    <s v="Supermarket"/>
    <x v="3"/>
    <x v="3"/>
    <s v="xxxxxxxxxx4"/>
    <x v="20"/>
    <m/>
    <n v="27"/>
    <d v="2022-03-01T00:00:00"/>
    <s v="P"/>
    <x v="33"/>
    <n v="0.5"/>
    <n v="1.2623833040000001"/>
    <n v="2.370249088"/>
    <n v="12"/>
    <n v="12"/>
    <m/>
    <e v="#REF!"/>
    <e v="#REF!"/>
    <e v="#REF!"/>
    <n v="1.2623833040000001"/>
    <n v="0"/>
    <n v="0"/>
    <m/>
    <m/>
    <m/>
    <n v="34.084349208000006"/>
    <n v="0"/>
    <n v="0"/>
    <n v="0"/>
    <n v="0"/>
    <n v="0"/>
    <n v="1772.3861588160003"/>
    <n v="0"/>
    <n v="0"/>
    <m/>
    <m/>
    <m/>
    <n v="147.69884656800002"/>
    <n v="0"/>
    <n v="147.69884656800002"/>
    <n v="12.308237214000002"/>
  </r>
  <r>
    <s v="Sales Rep 1"/>
    <x v="53"/>
    <x v="4"/>
    <s v="Supermarket"/>
    <x v="4"/>
    <x v="4"/>
    <s v="xxxxxxxxxx5"/>
    <x v="21"/>
    <m/>
    <n v="27"/>
    <d v="2022-03-01T00:00:00"/>
    <s v="P"/>
    <x v="33"/>
    <n v="0.5"/>
    <n v="1.0035713159999999"/>
    <n v="1.926370728"/>
    <n v="12"/>
    <n v="12"/>
    <m/>
    <e v="#REF!"/>
    <e v="#REF!"/>
    <e v="#REF!"/>
    <n v="1.0035713159999999"/>
    <n v="0"/>
    <n v="0"/>
    <m/>
    <m/>
    <m/>
    <n v="27.096425531999998"/>
    <n v="0"/>
    <n v="0"/>
    <n v="0"/>
    <n v="0"/>
    <n v="0"/>
    <n v="1409.0141276639999"/>
    <n v="0"/>
    <n v="0"/>
    <m/>
    <m/>
    <m/>
    <n v="117.417843972"/>
    <n v="0"/>
    <n v="117.417843972"/>
    <n v="9.7848203310000006"/>
  </r>
  <r>
    <s v="Sales Rep 3"/>
    <x v="54"/>
    <x v="4"/>
    <s v="Natural"/>
    <x v="0"/>
    <x v="0"/>
    <s v="xxxxxxxxxx1"/>
    <x v="17"/>
    <m/>
    <m/>
    <d v="2022-12-01T00:00:00"/>
    <s v="AP"/>
    <x v="28"/>
    <n v="0.5"/>
    <n v="1.2"/>
    <n v="3"/>
    <n v="12"/>
    <n v="12"/>
    <m/>
    <e v="#REF!"/>
    <e v="#REF!"/>
    <e v="#REF!"/>
    <n v="0"/>
    <n v="3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4"/>
    <x v="4"/>
    <s v="Natural"/>
    <x v="1"/>
    <x v="1"/>
    <s v="xxxxxxxxxx2"/>
    <x v="18"/>
    <m/>
    <m/>
    <d v="2022-12-01T00:00:00"/>
    <s v="AP"/>
    <x v="28"/>
    <n v="0.5"/>
    <n v="1.2309971689999999"/>
    <n v="2.5038011689999999"/>
    <n v="12"/>
    <n v="12"/>
    <m/>
    <e v="#REF!"/>
    <e v="#REF!"/>
    <e v="#REF!"/>
    <n v="0"/>
    <n v="2.5038011689999999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4"/>
    <x v="4"/>
    <s v="Natural"/>
    <x v="2"/>
    <x v="2"/>
    <s v="xxxxxxxxxx3"/>
    <x v="19"/>
    <m/>
    <m/>
    <d v="2022-12-01T00:00:00"/>
    <s v="AP"/>
    <x v="28"/>
    <n v="0.5"/>
    <n v="1.169229504"/>
    <n v="2.8760148220000001"/>
    <n v="12"/>
    <n v="12"/>
    <m/>
    <e v="#REF!"/>
    <e v="#REF!"/>
    <e v="#REF!"/>
    <n v="0"/>
    <n v="2.8760148220000001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54"/>
    <x v="4"/>
    <s v="Manual Entry"/>
    <x v="3"/>
    <x v="3"/>
    <s v="xxxxxxxxxx4"/>
    <x v="20"/>
    <m/>
    <m/>
    <d v="2023-02-01T00:00:00"/>
    <s v="AP"/>
    <x v="0"/>
    <n v="0.5"/>
    <n v="1.2623833040000001"/>
    <n v="2.370249088"/>
    <n v="12"/>
    <n v="12"/>
    <n v="1"/>
    <m/>
    <m/>
    <m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5"/>
    <x v="3"/>
    <s v="Supermarket"/>
    <x v="0"/>
    <x v="0"/>
    <s v="xxxxxxxxxx1"/>
    <x v="11"/>
    <m/>
    <n v="52"/>
    <m/>
    <m/>
    <x v="17"/>
    <s v="on shelf"/>
    <n v="1.2"/>
    <n v="3"/>
    <n v="12"/>
    <n v="12"/>
    <m/>
    <e v="#REF!"/>
    <e v="#REF!"/>
    <e v="#REF!"/>
    <n v="1.2"/>
    <n v="0"/>
    <n v="0"/>
    <m/>
    <m/>
    <m/>
    <n v="62.4"/>
    <n v="0"/>
    <n v="0"/>
    <n v="0"/>
    <n v="0"/>
    <n v="0"/>
    <n v="3244.7999999999997"/>
    <n v="0"/>
    <n v="0"/>
    <m/>
    <m/>
    <m/>
    <n v="270.39999999999998"/>
    <n v="0"/>
    <n v="270.39999999999998"/>
    <n v="22.533333333333331"/>
  </r>
  <r>
    <s v="Sales Rep 2"/>
    <x v="55"/>
    <x v="3"/>
    <s v="Supermarket"/>
    <x v="1"/>
    <x v="1"/>
    <s v="xxxxxxxxxx2"/>
    <x v="12"/>
    <m/>
    <n v="51"/>
    <m/>
    <m/>
    <x v="17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62.780855618999993"/>
    <n v="0"/>
    <n v="0"/>
    <n v="0"/>
    <n v="0"/>
    <n v="0"/>
    <n v="3264.6044921879998"/>
    <n v="0"/>
    <n v="0"/>
    <m/>
    <m/>
    <m/>
    <n v="272.05037434899998"/>
    <n v="0"/>
    <n v="272.05037434899998"/>
    <n v="22.670864529083332"/>
  </r>
  <r>
    <s v="Sales Rep 2"/>
    <x v="55"/>
    <x v="3"/>
    <s v="Supermarket"/>
    <x v="2"/>
    <x v="2"/>
    <s v="xxxxxxxxxx3"/>
    <x v="13"/>
    <m/>
    <m/>
    <d v="2022-06-01T00:00:00"/>
    <s v="D"/>
    <x v="11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5"/>
    <x v="3"/>
    <s v="Supermarket"/>
    <x v="3"/>
    <x v="3"/>
    <s v="xxxxxxxxxx4"/>
    <x v="16"/>
    <m/>
    <m/>
    <d v="2022-06-01T00:00:00"/>
    <s v="D"/>
    <x v="11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5"/>
    <x v="3"/>
    <s v="Supermarket"/>
    <x v="4"/>
    <x v="4"/>
    <s v="xxxxxxxxxx5"/>
    <x v="15"/>
    <m/>
    <n v="71"/>
    <m/>
    <m/>
    <x v="17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71.253563435999993"/>
    <n v="0"/>
    <n v="0"/>
    <n v="0"/>
    <n v="0"/>
    <n v="0"/>
    <n v="3705.1852986719996"/>
    <n v="0"/>
    <n v="0"/>
    <m/>
    <m/>
    <m/>
    <n v="308.76544155599998"/>
    <n v="0"/>
    <n v="308.76544155599998"/>
    <n v="25.730453463"/>
  </r>
  <r>
    <s v="Sales Rep 2"/>
    <x v="56"/>
    <x v="1"/>
    <s v="Supermarket"/>
    <x v="0"/>
    <x v="0"/>
    <s v="xxxxxxxxxx1"/>
    <x v="7"/>
    <m/>
    <m/>
    <d v="2021-07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6"/>
    <x v="1"/>
    <s v="Supermarket"/>
    <x v="1"/>
    <x v="1"/>
    <s v="xxxxxxxxxx2"/>
    <x v="1"/>
    <m/>
    <m/>
    <d v="2021-07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6"/>
    <x v="1"/>
    <s v="Supermarket"/>
    <x v="2"/>
    <x v="2"/>
    <s v="xxxxxxxxxx3"/>
    <x v="8"/>
    <m/>
    <m/>
    <d v="2021-07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6"/>
    <x v="1"/>
    <s v="Supermarket"/>
    <x v="3"/>
    <x v="3"/>
    <s v="xxxxxxxxxx4"/>
    <x v="9"/>
    <m/>
    <n v="0"/>
    <d v="2022-05-22T00:00:00"/>
    <s v="D"/>
    <x v="15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m/>
  </r>
  <r>
    <s v="Sales Rep 2"/>
    <x v="56"/>
    <x v="1"/>
    <s v="Supermarket"/>
    <x v="4"/>
    <x v="4"/>
    <s v="xxxxxxxxxx5"/>
    <x v="10"/>
    <m/>
    <n v="346"/>
    <s v="zz"/>
    <s v="PA"/>
    <x v="20"/>
    <n v="1"/>
    <n v="1.0035713159999999"/>
    <n v="1.926370728"/>
    <n v="12"/>
    <n v="12"/>
    <m/>
    <e v="#REF!"/>
    <e v="#REF!"/>
    <e v="#REF!"/>
    <n v="1.0035713159999999"/>
    <n v="0"/>
    <n v="0"/>
    <m/>
    <m/>
    <m/>
    <n v="347.23567533599999"/>
    <n v="0"/>
    <n v="0"/>
    <n v="0"/>
    <n v="0"/>
    <n v="0"/>
    <n v="18056.255117471999"/>
    <n v="0"/>
    <n v="0"/>
    <m/>
    <m/>
    <m/>
    <n v="1504.687926456"/>
    <n v="0"/>
    <n v="1504.687926456"/>
    <n v="125.39066053800001"/>
  </r>
  <r>
    <s v="Sales Rep 3"/>
    <x v="57"/>
    <x v="4"/>
    <s v="Supermarket"/>
    <x v="0"/>
    <x v="0"/>
    <s v="xxxxxxxxxx1"/>
    <x v="17"/>
    <m/>
    <n v="70"/>
    <d v="2021-05-01T00:00:00"/>
    <s v="PA"/>
    <x v="3"/>
    <s v="on shelf"/>
    <n v="1.2"/>
    <n v="3"/>
    <n v="12"/>
    <n v="12"/>
    <m/>
    <e v="#REF!"/>
    <e v="#REF!"/>
    <e v="#REF!"/>
    <n v="1.2"/>
    <n v="0"/>
    <n v="0"/>
    <m/>
    <m/>
    <m/>
    <n v="84"/>
    <n v="0"/>
    <n v="0"/>
    <n v="0"/>
    <n v="0"/>
    <n v="0"/>
    <n v="4368"/>
    <n v="0"/>
    <n v="0"/>
    <m/>
    <m/>
    <m/>
    <n v="364"/>
    <n v="0"/>
    <n v="364"/>
    <n v="30.333333333333332"/>
  </r>
  <r>
    <s v="Sales Rep 3"/>
    <x v="57"/>
    <x v="4"/>
    <s v="Supermarket"/>
    <x v="1"/>
    <x v="1"/>
    <s v="xxxxxxxxxx2"/>
    <x v="18"/>
    <m/>
    <n v="50"/>
    <m/>
    <s v="PA"/>
    <x v="31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61.549858449999995"/>
    <n v="0"/>
    <n v="0"/>
    <n v="0"/>
    <n v="0"/>
    <n v="0"/>
    <n v="3200.5926393999998"/>
    <n v="0"/>
    <n v="0"/>
    <m/>
    <m/>
    <m/>
    <n v="266.71605328333334"/>
    <n v="0"/>
    <n v="266.71605328333334"/>
    <n v="22.22633777361111"/>
  </r>
  <r>
    <s v="Sales Rep 3"/>
    <x v="57"/>
    <x v="4"/>
    <s v="Supermarket"/>
    <x v="2"/>
    <x v="2"/>
    <s v="xxxxxxxxxx3"/>
    <x v="19"/>
    <m/>
    <n v="50"/>
    <m/>
    <s v="PA"/>
    <x v="31"/>
    <n v="1"/>
    <n v="1.169229504"/>
    <n v="2.8760148220000001"/>
    <n v="12"/>
    <n v="12"/>
    <m/>
    <e v="#REF!"/>
    <e v="#REF!"/>
    <e v="#REF!"/>
    <n v="1.169229504"/>
    <n v="0"/>
    <n v="0"/>
    <m/>
    <m/>
    <m/>
    <n v="58.461475200000002"/>
    <n v="0"/>
    <n v="0"/>
    <n v="0"/>
    <n v="0"/>
    <n v="0"/>
    <n v="3039.9967104000002"/>
    <n v="0"/>
    <n v="0"/>
    <m/>
    <m/>
    <m/>
    <n v="253.33305920000001"/>
    <n v="0"/>
    <n v="253.33305920000001"/>
    <n v="21.111088266666666"/>
  </r>
  <r>
    <s v="Sales Rep 3"/>
    <x v="57"/>
    <x v="4"/>
    <s v="Supermarket"/>
    <x v="3"/>
    <x v="3"/>
    <s v="xxxxxxxxxx4"/>
    <x v="20"/>
    <m/>
    <n v="70"/>
    <d v="2021-05-01T00:00:00"/>
    <s v="PA"/>
    <x v="3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88.366831280000014"/>
    <n v="0"/>
    <n v="0"/>
    <n v="0"/>
    <n v="0"/>
    <n v="0"/>
    <n v="4595.0752265600004"/>
    <n v="0"/>
    <n v="0"/>
    <m/>
    <m/>
    <m/>
    <n v="382.92293554666668"/>
    <n v="0"/>
    <n v="382.92293554666668"/>
    <n v="31.91024462888889"/>
  </r>
  <r>
    <s v="Sales Rep 3"/>
    <x v="57"/>
    <x v="4"/>
    <s v="Supermarket"/>
    <x v="4"/>
    <x v="4"/>
    <s v="xxxxxxxxxx5"/>
    <x v="21"/>
    <m/>
    <n v="70"/>
    <d v="2021-05-01T00:00:00"/>
    <s v="PA"/>
    <x v="3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70.249992120000002"/>
    <n v="0"/>
    <n v="0"/>
    <n v="0"/>
    <n v="0"/>
    <n v="0"/>
    <n v="3652.9995902400001"/>
    <n v="0"/>
    <n v="0"/>
    <m/>
    <m/>
    <m/>
    <n v="304.41663252000001"/>
    <n v="0"/>
    <n v="304.41663252000001"/>
    <n v="25.368052710000001"/>
  </r>
  <r>
    <s v="Sales Rep 2"/>
    <x v="58"/>
    <x v="3"/>
    <s v="Supermarket"/>
    <x v="0"/>
    <x v="0"/>
    <s v="xxxxxxxxxx1"/>
    <x v="11"/>
    <m/>
    <m/>
    <d v="2021-01-15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8"/>
    <x v="3"/>
    <s v="Supermarket"/>
    <x v="1"/>
    <x v="1"/>
    <s v="xxxxxxxxxx2"/>
    <x v="12"/>
    <m/>
    <m/>
    <d v="2021-01-15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8"/>
    <x v="3"/>
    <s v="Supermarket"/>
    <x v="2"/>
    <x v="2"/>
    <s v="xxxxxxxxxx3"/>
    <x v="13"/>
    <m/>
    <m/>
    <d v="2021-01-15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8"/>
    <x v="3"/>
    <s v="Supermarket"/>
    <x v="3"/>
    <x v="3"/>
    <s v="xxxxxxxxxx4"/>
    <x v="16"/>
    <m/>
    <m/>
    <d v="2021-01-12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9"/>
    <x v="3"/>
    <s v="Manual Entry"/>
    <x v="0"/>
    <x v="0"/>
    <s v="xxxxxxxxxx1"/>
    <x v="11"/>
    <m/>
    <m/>
    <d v="2023-02-01T00:00:00"/>
    <s v="AP"/>
    <x v="23"/>
    <n v="0.5"/>
    <n v="1.2"/>
    <n v="3"/>
    <n v="12"/>
    <n v="12"/>
    <n v="3"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9"/>
    <x v="3"/>
    <s v="Supermarket"/>
    <x v="1"/>
    <x v="1"/>
    <s v="xxxxxxxxxx2"/>
    <x v="12"/>
    <m/>
    <m/>
    <d v="2021-02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9"/>
    <x v="3"/>
    <s v="Supermarket"/>
    <x v="2"/>
    <x v="2"/>
    <s v="xxxxxxxxxx3"/>
    <x v="13"/>
    <m/>
    <m/>
    <d v="2023-02-01T00:00:00"/>
    <s v="AP"/>
    <x v="23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9"/>
    <x v="3"/>
    <s v="Supermarket"/>
    <x v="3"/>
    <x v="3"/>
    <s v="xxxxxxxxxx4"/>
    <x v="16"/>
    <m/>
    <m/>
    <d v="2021-02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59"/>
    <x v="3"/>
    <s v="Supermarket"/>
    <x v="4"/>
    <x v="4"/>
    <s v="xxxxxxxxxx5"/>
    <x v="15"/>
    <m/>
    <m/>
    <d v="2023-02-01T00:00:00"/>
    <s v="AP"/>
    <x v="23"/>
    <n v="0.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0"/>
    <x v="2"/>
    <s v="Supermarket"/>
    <x v="0"/>
    <x v="0"/>
    <s v="xxxxxxxxxx1"/>
    <x v="2"/>
    <m/>
    <m/>
    <d v="2021-05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0"/>
    <x v="2"/>
    <s v="Supermarket"/>
    <x v="1"/>
    <x v="1"/>
    <s v="xxxxxxxxxx2"/>
    <x v="3"/>
    <m/>
    <m/>
    <d v="2021-05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0"/>
    <x v="2"/>
    <s v="Supermarket"/>
    <x v="2"/>
    <x v="2"/>
    <s v="xxxxxxxxxx3"/>
    <x v="4"/>
    <m/>
    <m/>
    <d v="2022-11-01T00:00:00"/>
    <s v="P"/>
    <x v="7"/>
    <n v="0.2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0"/>
    <x v="2"/>
    <s v="Supermarket"/>
    <x v="3"/>
    <x v="3"/>
    <s v="xxxxxxxxxx4"/>
    <x v="5"/>
    <m/>
    <m/>
    <d v="2022-11-01T00:00:00"/>
    <s v="P"/>
    <x v="7"/>
    <n v="0.2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0"/>
    <x v="2"/>
    <s v="Supermarket"/>
    <x v="4"/>
    <x v="4"/>
    <s v="xxxxxxxxxx5"/>
    <x v="6"/>
    <m/>
    <m/>
    <d v="2022-11-01T00:00:00"/>
    <s v="P"/>
    <x v="7"/>
    <n v="0.2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1"/>
    <x v="3"/>
    <s v="Manual Entry"/>
    <x v="2"/>
    <x v="2"/>
    <s v="xxxxxxxxxx3"/>
    <x v="13"/>
    <m/>
    <m/>
    <d v="2022-06-01T00:00:00"/>
    <s v="D"/>
    <x v="9"/>
    <s v="DECLINED"/>
    <n v="1.169229504"/>
    <n v="2.8760148220000001"/>
    <n v="12"/>
    <n v="12"/>
    <n v="0.7"/>
    <e v="#REF!"/>
    <e v="#REF!"/>
    <e v="#REF!"/>
    <n v="0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62"/>
    <x v="1"/>
    <s v="Supermarket"/>
    <x v="0"/>
    <x v="0"/>
    <s v="xxxxxxxxxx1"/>
    <x v="7"/>
    <m/>
    <m/>
    <d v="2020-03-01T00:00:00"/>
    <s v="P"/>
    <x v="11"/>
    <n v="0.5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62"/>
    <x v="1"/>
    <s v="Supermarket"/>
    <x v="1"/>
    <x v="1"/>
    <s v="xxxxxxxxxx2"/>
    <x v="1"/>
    <m/>
    <m/>
    <d v="2020-03-01T00:00:00"/>
    <s v="P"/>
    <x v="11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62"/>
    <x v="1"/>
    <s v="Supermarket"/>
    <x v="2"/>
    <x v="2"/>
    <s v="xxxxxxxxxx3"/>
    <x v="8"/>
    <m/>
    <m/>
    <d v="2020-03-01T00:00:00"/>
    <s v="P"/>
    <x v="11"/>
    <n v="0.5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62"/>
    <x v="1"/>
    <s v="Supermarket"/>
    <x v="3"/>
    <x v="3"/>
    <s v="xxxxxxxxxx4"/>
    <x v="9"/>
    <m/>
    <m/>
    <d v="2020-03-01T00:00:00"/>
    <s v="P"/>
    <x v="11"/>
    <n v="0.5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1"/>
    <x v="62"/>
    <x v="1"/>
    <s v="Supermarket"/>
    <x v="4"/>
    <x v="4"/>
    <s v="xxxxxxxxxx5"/>
    <x v="10"/>
    <m/>
    <m/>
    <d v="2020-03-01T00:00:00"/>
    <s v="P"/>
    <x v="11"/>
    <n v="0.5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3"/>
    <x v="3"/>
    <s v="Supermarket"/>
    <x v="0"/>
    <x v="0"/>
    <s v="xxxxxxxxxx1"/>
    <x v="11"/>
    <n v="4"/>
    <n v="40"/>
    <d v="2021-01-27T00:00:00"/>
    <s v="PA"/>
    <x v="27"/>
    <n v="1"/>
    <n v="1.2"/>
    <n v="3"/>
    <n v="12"/>
    <n v="12"/>
    <m/>
    <e v="#REF!"/>
    <e v="#REF!"/>
    <e v="#REF!"/>
    <n v="1.2"/>
    <n v="0"/>
    <n v="0"/>
    <m/>
    <m/>
    <m/>
    <n v="48"/>
    <n v="0"/>
    <n v="0"/>
    <n v="0"/>
    <n v="0"/>
    <n v="0"/>
    <n v="2496"/>
    <n v="0"/>
    <n v="0"/>
    <m/>
    <m/>
    <m/>
    <n v="208"/>
    <n v="0"/>
    <n v="208"/>
    <n v="17.333333333333332"/>
  </r>
  <r>
    <s v="Sales Rep 2"/>
    <x v="63"/>
    <x v="3"/>
    <s v="Supermarket"/>
    <x v="1"/>
    <x v="1"/>
    <s v="xxxxxxxxxx2"/>
    <x v="12"/>
    <m/>
    <n v="50"/>
    <d v="2021-11-01T00:00:00"/>
    <s v="PA"/>
    <x v="34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61.549858449999995"/>
    <n v="0"/>
    <n v="0"/>
    <n v="0"/>
    <n v="0"/>
    <n v="0"/>
    <n v="3200.5926393999998"/>
    <n v="0"/>
    <n v="0"/>
    <m/>
    <m/>
    <m/>
    <n v="266.71605328333334"/>
    <n v="0"/>
    <n v="266.71605328333334"/>
    <n v="22.22633777361111"/>
  </r>
  <r>
    <s v="Sales Rep 2"/>
    <x v="63"/>
    <x v="3"/>
    <s v="Supermarket"/>
    <x v="2"/>
    <x v="2"/>
    <s v="xxxxxxxxxx3"/>
    <x v="13"/>
    <m/>
    <n v="50"/>
    <d v="2021-11-01T00:00:00"/>
    <s v="PA"/>
    <x v="34"/>
    <n v="1"/>
    <n v="1.169229504"/>
    <n v="2.8760148220000001"/>
    <n v="12"/>
    <n v="12"/>
    <m/>
    <e v="#REF!"/>
    <e v="#REF!"/>
    <e v="#REF!"/>
    <n v="1.169229504"/>
    <n v="0"/>
    <n v="0"/>
    <m/>
    <m/>
    <m/>
    <n v="58.461475200000002"/>
    <n v="0"/>
    <n v="0"/>
    <n v="0"/>
    <n v="0"/>
    <n v="0"/>
    <n v="3039.9967104000002"/>
    <n v="0"/>
    <n v="0"/>
    <m/>
    <m/>
    <m/>
    <n v="253.33305920000001"/>
    <n v="0"/>
    <n v="253.33305920000001"/>
    <n v="21.111088266666666"/>
  </r>
  <r>
    <s v="Sales Rep 2"/>
    <x v="63"/>
    <x v="3"/>
    <s v="Supermarket"/>
    <x v="3"/>
    <x v="3"/>
    <s v="xxxxxxxxxx4"/>
    <x v="16"/>
    <m/>
    <n v="50"/>
    <d v="2021-11-01T00:00:00"/>
    <s v="PA"/>
    <x v="34"/>
    <n v="1"/>
    <n v="1.2623833040000001"/>
    <n v="2.370249088"/>
    <n v="12"/>
    <n v="12"/>
    <m/>
    <e v="#REF!"/>
    <e v="#REF!"/>
    <e v="#REF!"/>
    <n v="1.2623833040000001"/>
    <n v="0"/>
    <n v="0"/>
    <m/>
    <m/>
    <m/>
    <n v="63.119165200000005"/>
    <n v="0"/>
    <n v="0"/>
    <n v="0"/>
    <n v="0"/>
    <n v="0"/>
    <n v="3282.1965904000003"/>
    <n v="0"/>
    <n v="0"/>
    <m/>
    <m/>
    <m/>
    <n v="273.51638253333334"/>
    <n v="0"/>
    <n v="273.51638253333334"/>
    <n v="22.793031877777779"/>
  </r>
  <r>
    <s v="Sales Rep 2"/>
    <x v="63"/>
    <x v="3"/>
    <s v="Supermarket"/>
    <x v="4"/>
    <x v="4"/>
    <s v="xxxxxxxxxx5"/>
    <x v="15"/>
    <m/>
    <n v="100"/>
    <d v="2021-01-27T00:00:00"/>
    <s v="PA"/>
    <x v="3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100.35713159999999"/>
    <n v="0"/>
    <n v="0"/>
    <n v="0"/>
    <n v="0"/>
    <n v="0"/>
    <n v="5218.5708431999992"/>
    <n v="0"/>
    <n v="0"/>
    <m/>
    <m/>
    <m/>
    <n v="434.88090359999995"/>
    <n v="0"/>
    <n v="434.88090359999995"/>
    <n v="36.240075299999994"/>
  </r>
  <r>
    <s v="Sales Rep 2"/>
    <x v="64"/>
    <x v="3"/>
    <s v="Supermarket"/>
    <x v="0"/>
    <x v="0"/>
    <s v="xxxxxxxxxx1"/>
    <x v="11"/>
    <m/>
    <m/>
    <d v="2019-03-01T00:00:00"/>
    <s v="D"/>
    <x v="9"/>
    <s v="DC'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4"/>
    <x v="3"/>
    <s v="Supermarket"/>
    <x v="1"/>
    <x v="1"/>
    <s v="xxxxxxxxxx2"/>
    <x v="12"/>
    <m/>
    <m/>
    <m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4"/>
    <x v="3"/>
    <s v="Supermarket"/>
    <x v="2"/>
    <x v="2"/>
    <s v="xxxxxxxxxx3"/>
    <x v="13"/>
    <n v="4"/>
    <m/>
    <m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4"/>
    <x v="3"/>
    <s v="Supermarket"/>
    <x v="3"/>
    <x v="3"/>
    <s v="xxxxxxxxxx4"/>
    <x v="16"/>
    <n v="4"/>
    <m/>
    <m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5"/>
    <x v="1"/>
    <s v="Supermarket"/>
    <x v="0"/>
    <x v="0"/>
    <s v="xxxxxxxxxx1"/>
    <x v="7"/>
    <m/>
    <m/>
    <d v="2021-04-01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5"/>
    <x v="1"/>
    <s v="Supermarket"/>
    <x v="1"/>
    <x v="1"/>
    <s v="xxxxxxxxxx2"/>
    <x v="1"/>
    <m/>
    <m/>
    <d v="2021-04-0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5"/>
    <x v="1"/>
    <s v="Supermarket"/>
    <x v="2"/>
    <x v="2"/>
    <s v="xxxxxxxxxx3"/>
    <x v="8"/>
    <m/>
    <m/>
    <d v="2021-04-01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5"/>
    <x v="1"/>
    <s v="Supermarket"/>
    <x v="3"/>
    <x v="3"/>
    <s v="xxxxxxxxxx4"/>
    <x v="9"/>
    <m/>
    <m/>
    <d v="2021-03-01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5"/>
    <x v="1"/>
    <s v="Supermarket"/>
    <x v="4"/>
    <x v="4"/>
    <s v="xxxxxxxxxx5"/>
    <x v="10"/>
    <m/>
    <m/>
    <d v="2021-03-01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6"/>
    <x v="0"/>
    <s v="Natural"/>
    <x v="0"/>
    <x v="0"/>
    <s v="xxxxxxxxxx1"/>
    <x v="0"/>
    <m/>
    <m/>
    <d v="2023-03-01T00:00:00"/>
    <s v="AP"/>
    <x v="23"/>
    <n v="0.5"/>
    <n v="1.2"/>
    <n v="3"/>
    <n v="12"/>
    <n v="12"/>
    <m/>
    <m/>
    <m/>
    <m/>
    <n v="0"/>
    <n v="3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6"/>
    <x v="0"/>
    <s v="Natural"/>
    <x v="1"/>
    <x v="1"/>
    <s v="xxxxxxxxxx2"/>
    <x v="29"/>
    <m/>
    <m/>
    <d v="2023-03-01T00:00:00"/>
    <s v="AP"/>
    <x v="23"/>
    <n v="0.5"/>
    <n v="1.2309971689999999"/>
    <n v="2.5038011689999999"/>
    <n v="12"/>
    <n v="12"/>
    <m/>
    <m/>
    <m/>
    <m/>
    <n v="0"/>
    <n v="2.5038011689999999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6"/>
    <x v="2"/>
    <s v="Natural"/>
    <x v="2"/>
    <x v="2"/>
    <s v="xxxxxxxxxx3"/>
    <x v="4"/>
    <m/>
    <m/>
    <d v="2021-03-01T00:00:00"/>
    <s v="D"/>
    <x v="9"/>
    <s v="DECLINED"/>
    <n v="1.169229504"/>
    <n v="2.8760148220000001"/>
    <n v="12"/>
    <n v="12"/>
    <m/>
    <e v="#REF!"/>
    <e v="#REF!"/>
    <e v="#REF!"/>
    <n v="0"/>
    <n v="2.8760148220000001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6"/>
    <x v="1"/>
    <s v="Natural"/>
    <x v="3"/>
    <x v="3"/>
    <s v="xxxxxxxxxx4"/>
    <x v="9"/>
    <m/>
    <m/>
    <d v="2021-03-01T00:00:00"/>
    <s v="D"/>
    <x v="9"/>
    <s v="DECLINED"/>
    <n v="1.2623833040000001"/>
    <n v="2.370249088"/>
    <n v="12"/>
    <n v="12"/>
    <m/>
    <e v="#REF!"/>
    <e v="#REF!"/>
    <e v="#REF!"/>
    <n v="0"/>
    <n v="2.37024908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66"/>
    <x v="2"/>
    <s v="Natural"/>
    <x v="4"/>
    <x v="4"/>
    <s v="xxxxxxxxxx5"/>
    <x v="6"/>
    <m/>
    <m/>
    <d v="2021-03-01T00:00:00"/>
    <s v="D"/>
    <x v="9"/>
    <s v="DECLINED"/>
    <n v="1.0035713159999999"/>
    <n v="1.926370728"/>
    <n v="12"/>
    <n v="12"/>
    <m/>
    <e v="#REF!"/>
    <e v="#REF!"/>
    <e v="#REF!"/>
    <n v="0"/>
    <n v="1.926370728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7"/>
    <x v="3"/>
    <s v="Manual Entry"/>
    <x v="0"/>
    <x v="0"/>
    <s v="xxxxxxxxxx1"/>
    <x v="11"/>
    <m/>
    <n v="380"/>
    <d v="2023-05-01T00:00:00"/>
    <s v="AP"/>
    <x v="19"/>
    <n v="0.75"/>
    <n v="1.2"/>
    <n v="3"/>
    <n v="12"/>
    <n v="12"/>
    <n v="3"/>
    <e v="#REF!"/>
    <e v="#REF!"/>
    <e v="#REF!"/>
    <n v="0"/>
    <n v="0"/>
    <n v="1140"/>
    <m/>
    <m/>
    <m/>
    <n v="0"/>
    <n v="0"/>
    <n v="59280"/>
    <n v="0"/>
    <n v="0"/>
    <n v="0"/>
    <n v="0"/>
    <n v="0"/>
    <n v="4940"/>
    <m/>
    <m/>
    <m/>
    <n v="0"/>
    <n v="0"/>
    <n v="4940"/>
    <n v="411.66666666666669"/>
  </r>
  <r>
    <s v="Sales Rep 2"/>
    <x v="67"/>
    <x v="3"/>
    <s v="Manual Entry"/>
    <x v="1"/>
    <x v="1"/>
    <s v="xxxxxxxxxx2"/>
    <x v="12"/>
    <m/>
    <n v="380"/>
    <d v="2023-05-01T00:00:00"/>
    <s v="AP"/>
    <x v="19"/>
    <n v="0.75"/>
    <n v="1.2309971689999999"/>
    <n v="2.5038011689999999"/>
    <n v="12"/>
    <n v="12"/>
    <n v="3"/>
    <e v="#REF!"/>
    <e v="#REF!"/>
    <e v="#REF!"/>
    <n v="0"/>
    <n v="0"/>
    <n v="1140"/>
    <m/>
    <m/>
    <m/>
    <n v="0"/>
    <n v="0"/>
    <n v="59280"/>
    <n v="0"/>
    <n v="0"/>
    <n v="0"/>
    <n v="0"/>
    <n v="0"/>
    <n v="4940"/>
    <m/>
    <m/>
    <m/>
    <n v="0"/>
    <n v="0"/>
    <n v="4940"/>
    <n v="411.66666666666669"/>
  </r>
  <r>
    <s v="Sales Rep 2"/>
    <x v="67"/>
    <x v="3"/>
    <s v="Supermarket"/>
    <x v="2"/>
    <x v="2"/>
    <s v="xxxxxxxxxx3"/>
    <x v="13"/>
    <m/>
    <n v="250"/>
    <d v="2022-12-01T00:00:00"/>
    <s v="P"/>
    <x v="23"/>
    <n v="0.75"/>
    <n v="1.169229504"/>
    <n v="2.8760148220000001"/>
    <n v="12"/>
    <n v="12"/>
    <m/>
    <e v="#REF!"/>
    <e v="#REF!"/>
    <e v="#REF!"/>
    <n v="1.169229504"/>
    <n v="0"/>
    <n v="0"/>
    <m/>
    <m/>
    <m/>
    <n v="292.30737600000003"/>
    <n v="0"/>
    <n v="0"/>
    <n v="0"/>
    <n v="0"/>
    <n v="0"/>
    <n v="15199.983552000002"/>
    <n v="0"/>
    <n v="0"/>
    <m/>
    <m/>
    <m/>
    <n v="1266.6652960000001"/>
    <n v="0"/>
    <n v="1266.6652960000001"/>
    <n v="105.55544133333335"/>
  </r>
  <r>
    <s v="Sales Rep 2"/>
    <x v="67"/>
    <x v="3"/>
    <s v="Supermarket"/>
    <x v="3"/>
    <x v="3"/>
    <s v="xxxxxxxxxx4"/>
    <x v="16"/>
    <m/>
    <n v="250"/>
    <d v="2022-12-01T00:00:00"/>
    <s v="P"/>
    <x v="23"/>
    <n v="0.75"/>
    <n v="1.2623833040000001"/>
    <n v="2.370249088"/>
    <n v="12"/>
    <n v="12"/>
    <m/>
    <e v="#REF!"/>
    <e v="#REF!"/>
    <e v="#REF!"/>
    <n v="1.2623833040000001"/>
    <n v="0"/>
    <n v="0"/>
    <m/>
    <m/>
    <m/>
    <n v="315.59582600000005"/>
    <n v="0"/>
    <n v="0"/>
    <n v="0"/>
    <n v="0"/>
    <n v="0"/>
    <n v="16410.982952000002"/>
    <n v="0"/>
    <n v="0"/>
    <m/>
    <m/>
    <m/>
    <n v="1367.5819126666668"/>
    <n v="0"/>
    <n v="1367.5819126666668"/>
    <n v="113.96515938888889"/>
  </r>
  <r>
    <s v="Sales Rep 2"/>
    <x v="67"/>
    <x v="3"/>
    <s v="Supermarket"/>
    <x v="4"/>
    <x v="4"/>
    <s v="xxxxxxxxxx5"/>
    <x v="15"/>
    <m/>
    <n v="250"/>
    <d v="2022-12-01T00:00:00"/>
    <s v="P"/>
    <x v="23"/>
    <n v="0.75"/>
    <n v="1.0035713159999999"/>
    <n v="1.926370728"/>
    <n v="12"/>
    <n v="12"/>
    <m/>
    <e v="#REF!"/>
    <e v="#REF!"/>
    <e v="#REF!"/>
    <n v="1.0035713159999999"/>
    <n v="0"/>
    <n v="0"/>
    <m/>
    <m/>
    <m/>
    <n v="250.89282899999998"/>
    <n v="0"/>
    <n v="0"/>
    <n v="0"/>
    <n v="0"/>
    <n v="0"/>
    <n v="13046.427107999998"/>
    <n v="0"/>
    <n v="0"/>
    <m/>
    <m/>
    <m/>
    <n v="1087.2022589999999"/>
    <n v="0"/>
    <n v="1087.2022589999999"/>
    <n v="90.600188249999988"/>
  </r>
  <r>
    <s v="Sales Rep 2"/>
    <x v="68"/>
    <x v="1"/>
    <s v="Supermarket"/>
    <x v="0"/>
    <x v="0"/>
    <s v="xxxxxxxxxx1"/>
    <x v="7"/>
    <m/>
    <n v="8"/>
    <d v="2021-03-21T00:00:00"/>
    <s v="PA"/>
    <x v="34"/>
    <n v="1"/>
    <n v="1.2"/>
    <n v="3"/>
    <n v="12"/>
    <n v="12"/>
    <m/>
    <e v="#REF!"/>
    <e v="#REF!"/>
    <e v="#REF!"/>
    <n v="1.2"/>
    <n v="0"/>
    <n v="0"/>
    <m/>
    <m/>
    <m/>
    <n v="9.6"/>
    <n v="0"/>
    <n v="0"/>
    <n v="0"/>
    <n v="0"/>
    <n v="0"/>
    <n v="499.2"/>
    <n v="0"/>
    <n v="0"/>
    <m/>
    <m/>
    <m/>
    <n v="41.6"/>
    <n v="0"/>
    <n v="41.6"/>
    <n v="3.4666666666666668"/>
  </r>
  <r>
    <s v="Sales Rep 2"/>
    <x v="68"/>
    <x v="1"/>
    <s v="Supermarket"/>
    <x v="1"/>
    <x v="1"/>
    <s v="xxxxxxxxxx2"/>
    <x v="1"/>
    <m/>
    <n v="2"/>
    <d v="2021-03-21T00:00:00"/>
    <s v="PA"/>
    <x v="34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2.4619943379999998"/>
    <n v="0"/>
    <n v="0"/>
    <n v="0"/>
    <n v="0"/>
    <n v="0"/>
    <n v="128.023705576"/>
    <n v="0"/>
    <n v="0"/>
    <m/>
    <m/>
    <m/>
    <n v="10.668642131333334"/>
    <n v="0"/>
    <n v="10.668642131333334"/>
    <n v="0.88905351094444451"/>
  </r>
  <r>
    <s v="Sales Rep 2"/>
    <x v="68"/>
    <x v="1"/>
    <s v="Supermarket"/>
    <x v="2"/>
    <x v="2"/>
    <s v="xxxxxxxxxx3"/>
    <x v="8"/>
    <m/>
    <n v="2"/>
    <d v="2021-03-21T00:00:00"/>
    <s v="PA"/>
    <x v="34"/>
    <n v="1"/>
    <n v="1.169229504"/>
    <n v="2.8760148220000001"/>
    <n v="12"/>
    <n v="12"/>
    <m/>
    <e v="#REF!"/>
    <e v="#REF!"/>
    <e v="#REF!"/>
    <n v="1.169229504"/>
    <n v="0"/>
    <n v="0"/>
    <m/>
    <m/>
    <m/>
    <n v="2.3384590080000001"/>
    <n v="0"/>
    <n v="0"/>
    <n v="0"/>
    <n v="0"/>
    <n v="0"/>
    <n v="121.59986841600001"/>
    <n v="0"/>
    <n v="0"/>
    <m/>
    <m/>
    <m/>
    <n v="10.133322368"/>
    <n v="0"/>
    <n v="10.133322368"/>
    <n v="0.84444353066666666"/>
  </r>
  <r>
    <s v="Sales Rep 2"/>
    <x v="68"/>
    <x v="1"/>
    <s v="Supermarket"/>
    <x v="3"/>
    <x v="3"/>
    <s v="xxxxxxxxxx4"/>
    <x v="9"/>
    <m/>
    <n v="2"/>
    <d v="2021-03-21T00:00:00"/>
    <s v="PA"/>
    <x v="34"/>
    <n v="1"/>
    <n v="1.2623833040000001"/>
    <n v="2.370249088"/>
    <n v="12"/>
    <n v="12"/>
    <m/>
    <e v="#REF!"/>
    <e v="#REF!"/>
    <e v="#REF!"/>
    <n v="1.2623833040000001"/>
    <n v="0"/>
    <n v="0"/>
    <m/>
    <m/>
    <m/>
    <n v="2.5247666080000002"/>
    <n v="0"/>
    <n v="0"/>
    <n v="0"/>
    <n v="0"/>
    <n v="0"/>
    <n v="131.28786361600001"/>
    <n v="0"/>
    <n v="0"/>
    <m/>
    <m/>
    <m/>
    <n v="10.940655301333335"/>
    <n v="0"/>
    <n v="10.940655301333335"/>
    <n v="0.91172127511111123"/>
  </r>
  <r>
    <s v="Sales Rep 2"/>
    <x v="69"/>
    <x v="3"/>
    <s v="Supermarket"/>
    <x v="0"/>
    <x v="0"/>
    <s v="xxxxxxxxxx1"/>
    <x v="11"/>
    <m/>
    <m/>
    <d v="2021-02-17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9"/>
    <x v="3"/>
    <s v="Supermarket"/>
    <x v="1"/>
    <x v="1"/>
    <s v="xxxxxxxxxx2"/>
    <x v="12"/>
    <m/>
    <m/>
    <d v="2021-02-21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9"/>
    <x v="3"/>
    <s v="Supermarket"/>
    <x v="2"/>
    <x v="2"/>
    <s v="xxxxxxxxxx3"/>
    <x v="13"/>
    <m/>
    <m/>
    <d v="2021-02-17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69"/>
    <x v="3"/>
    <s v="Supermarket"/>
    <x v="3"/>
    <x v="3"/>
    <s v="xxxxxxxxxx4"/>
    <x v="16"/>
    <m/>
    <n v="159"/>
    <d v="2022-02-01T00:00:00"/>
    <s v="PA"/>
    <x v="15"/>
    <n v="1"/>
    <n v="1.2623833040000001"/>
    <n v="2.370249088"/>
    <n v="12"/>
    <n v="12"/>
    <m/>
    <e v="#REF!"/>
    <e v="#REF!"/>
    <e v="#REF!"/>
    <n v="1.2623833040000001"/>
    <n v="0"/>
    <n v="0"/>
    <m/>
    <m/>
    <m/>
    <n v="200.71894533600002"/>
    <n v="0"/>
    <n v="0"/>
    <n v="0"/>
    <n v="0"/>
    <n v="0"/>
    <n v="10437.385157472001"/>
    <n v="0"/>
    <n v="0"/>
    <m/>
    <m/>
    <m/>
    <n v="869.78209645600009"/>
    <n v="0"/>
    <n v="869.78209645600009"/>
    <n v="72.481841371333346"/>
  </r>
  <r>
    <s v="Sales Rep 2"/>
    <x v="69"/>
    <x v="3"/>
    <s v="Supermarket"/>
    <x v="4"/>
    <x v="4"/>
    <s v="xxxxxxxxxx5"/>
    <x v="15"/>
    <m/>
    <n v="159"/>
    <d v="2022-02-01T00:00:00"/>
    <s v="PA"/>
    <x v="15"/>
    <n v="1"/>
    <n v="1.0035713159999999"/>
    <n v="1.926370728"/>
    <n v="12"/>
    <n v="12"/>
    <m/>
    <e v="#REF!"/>
    <e v="#REF!"/>
    <e v="#REF!"/>
    <n v="1.0035713159999999"/>
    <n v="0"/>
    <n v="0"/>
    <m/>
    <m/>
    <m/>
    <n v="159.567839244"/>
    <n v="0"/>
    <n v="0"/>
    <n v="0"/>
    <n v="0"/>
    <n v="0"/>
    <n v="8297.5276406880002"/>
    <n v="0"/>
    <n v="0"/>
    <m/>
    <m/>
    <m/>
    <n v="691.46063672399998"/>
    <n v="0"/>
    <n v="691.46063672399998"/>
    <n v="57.621719726999999"/>
  </r>
  <r>
    <s v="Sales Rep 2"/>
    <x v="70"/>
    <x v="3"/>
    <s v="Supermarket"/>
    <x v="0"/>
    <x v="0"/>
    <s v="xxxxxxxxxx1"/>
    <x v="11"/>
    <m/>
    <n v="140"/>
    <d v="2022-12-01T00:00:00"/>
    <s v="P"/>
    <x v="0"/>
    <n v="0.5"/>
    <n v="1.2"/>
    <n v="3"/>
    <n v="12"/>
    <n v="12"/>
    <m/>
    <e v="#REF!"/>
    <e v="#REF!"/>
    <e v="#REF!"/>
    <n v="1.2"/>
    <n v="0"/>
    <n v="0"/>
    <m/>
    <m/>
    <m/>
    <n v="168"/>
    <n v="0"/>
    <n v="0"/>
    <n v="0"/>
    <n v="0"/>
    <n v="0"/>
    <n v="8736"/>
    <n v="0"/>
    <n v="0"/>
    <m/>
    <m/>
    <m/>
    <n v="728"/>
    <n v="0"/>
    <n v="728"/>
    <n v="60.666666666666664"/>
  </r>
  <r>
    <s v="Sales Rep 2"/>
    <x v="70"/>
    <x v="3"/>
    <s v="Supermarket"/>
    <x v="1"/>
    <x v="1"/>
    <s v="xxxxxxxxxx2"/>
    <x v="12"/>
    <m/>
    <n v="140"/>
    <d v="2022-12-01T00:00:00"/>
    <s v="P"/>
    <x v="0"/>
    <n v="0.5"/>
    <n v="1.2309971689999999"/>
    <n v="2.5038011689999999"/>
    <n v="12"/>
    <n v="12"/>
    <m/>
    <e v="#REF!"/>
    <e v="#REF!"/>
    <e v="#REF!"/>
    <n v="1.2309971689999999"/>
    <n v="0"/>
    <n v="0"/>
    <m/>
    <m/>
    <m/>
    <n v="172.33960365999999"/>
    <n v="0"/>
    <n v="0"/>
    <n v="0"/>
    <n v="0"/>
    <n v="0"/>
    <n v="8961.6593903199991"/>
    <n v="0"/>
    <n v="0"/>
    <m/>
    <m/>
    <m/>
    <n v="746.8049491933333"/>
    <n v="0"/>
    <n v="746.8049491933333"/>
    <n v="62.233745766111106"/>
  </r>
  <r>
    <s v="Sales Rep 2"/>
    <x v="70"/>
    <x v="3"/>
    <s v="Supermarket"/>
    <x v="2"/>
    <x v="2"/>
    <s v="xxxxxxxxxx3"/>
    <x v="13"/>
    <m/>
    <n v="2"/>
    <m/>
    <s v="PA"/>
    <x v="8"/>
    <s v="on shelf"/>
    <n v="1.169229504"/>
    <n v="2.8760148220000001"/>
    <n v="12"/>
    <n v="12"/>
    <m/>
    <e v="#REF!"/>
    <e v="#REF!"/>
    <e v="#REF!"/>
    <n v="1.169229504"/>
    <n v="0"/>
    <n v="0"/>
    <m/>
    <m/>
    <m/>
    <n v="2.3384590080000001"/>
    <n v="0"/>
    <n v="0"/>
    <n v="0"/>
    <n v="0"/>
    <n v="0"/>
    <n v="121.59986841600001"/>
    <n v="0"/>
    <n v="0"/>
    <m/>
    <m/>
    <m/>
    <n v="10.133322368"/>
    <n v="0"/>
    <n v="10.133322368"/>
    <n v="0.84444353066666666"/>
  </r>
  <r>
    <s v="Sales Rep 2"/>
    <x v="70"/>
    <x v="3"/>
    <s v="Supermarket"/>
    <x v="3"/>
    <x v="3"/>
    <s v="xxxxxxxxxx4"/>
    <x v="16"/>
    <n v="18"/>
    <n v="103"/>
    <m/>
    <s v="PA"/>
    <x v="8"/>
    <s v="on shelf"/>
    <n v="1.2623833040000001"/>
    <n v="2.370249088"/>
    <n v="12"/>
    <n v="12"/>
    <m/>
    <e v="#REF!"/>
    <e v="#REF!"/>
    <e v="#REF!"/>
    <n v="1.2623833040000001"/>
    <n v="0"/>
    <n v="0"/>
    <m/>
    <m/>
    <m/>
    <n v="130.02548031200001"/>
    <n v="0"/>
    <n v="0"/>
    <n v="0"/>
    <n v="0"/>
    <n v="0"/>
    <n v="6761.3249762240011"/>
    <n v="0"/>
    <n v="0"/>
    <m/>
    <m/>
    <m/>
    <n v="563.44374801866672"/>
    <n v="0"/>
    <n v="563.44374801866672"/>
    <n v="46.953645668222229"/>
  </r>
  <r>
    <s v="Sales Rep 2"/>
    <x v="70"/>
    <x v="3"/>
    <s v="Supermarket"/>
    <x v="4"/>
    <x v="4"/>
    <s v="xxxxxxxxxx5"/>
    <x v="15"/>
    <m/>
    <n v="4"/>
    <m/>
    <s v="PA"/>
    <x v="8"/>
    <s v="on shelf"/>
    <n v="1.0035713159999999"/>
    <n v="1.926370728"/>
    <n v="12"/>
    <n v="12"/>
    <m/>
    <e v="#REF!"/>
    <e v="#REF!"/>
    <e v="#REF!"/>
    <n v="1.0035713159999999"/>
    <n v="0"/>
    <n v="0"/>
    <m/>
    <m/>
    <m/>
    <n v="4.0142852639999997"/>
    <n v="0"/>
    <n v="0"/>
    <n v="0"/>
    <n v="0"/>
    <n v="0"/>
    <n v="208.74283372799999"/>
    <n v="0"/>
    <n v="0"/>
    <m/>
    <m/>
    <m/>
    <n v="17.395236143999998"/>
    <n v="0"/>
    <n v="17.395236143999998"/>
    <n v="1.4496030119999999"/>
  </r>
  <r>
    <s v="Sales Rep 1"/>
    <x v="71"/>
    <x v="2"/>
    <s v="Supermarket"/>
    <x v="0"/>
    <x v="0"/>
    <s v="xxxxxxxxxx1"/>
    <x v="2"/>
    <m/>
    <n v="27"/>
    <d v="2022-05-01T00:00:00"/>
    <s v="PA"/>
    <x v="6"/>
    <n v="1"/>
    <n v="1.2"/>
    <n v="3"/>
    <n v="12"/>
    <n v="12"/>
    <m/>
    <e v="#REF!"/>
    <e v="#REF!"/>
    <e v="#REF!"/>
    <n v="1.2"/>
    <n v="0"/>
    <n v="0"/>
    <m/>
    <m/>
    <m/>
    <n v="32.4"/>
    <n v="0"/>
    <n v="0"/>
    <n v="0"/>
    <n v="0"/>
    <n v="0"/>
    <n v="1684.8"/>
    <n v="0"/>
    <n v="0"/>
    <m/>
    <m/>
    <m/>
    <n v="140.4"/>
    <n v="0"/>
    <n v="140.4"/>
    <n v="11.700000000000001"/>
  </r>
  <r>
    <s v="Sales Rep 1"/>
    <x v="71"/>
    <x v="2"/>
    <s v="Supermarket"/>
    <x v="1"/>
    <x v="1"/>
    <s v="xxxxxxxxxx2"/>
    <x v="3"/>
    <m/>
    <n v="27"/>
    <d v="2022-05-01T00:00:00"/>
    <s v="PA"/>
    <x v="6"/>
    <n v="1"/>
    <n v="1.2309971689999999"/>
    <n v="2.5038011689999999"/>
    <n v="12"/>
    <n v="12"/>
    <m/>
    <e v="#REF!"/>
    <e v="#REF!"/>
    <e v="#REF!"/>
    <n v="1.2309971689999999"/>
    <n v="0"/>
    <n v="0"/>
    <m/>
    <m/>
    <m/>
    <n v="33.236923562999998"/>
    <n v="0"/>
    <n v="0"/>
    <n v="0"/>
    <n v="0"/>
    <n v="0"/>
    <n v="1728.3200252759998"/>
    <n v="0"/>
    <n v="0"/>
    <m/>
    <m/>
    <m/>
    <n v="144.02666877299998"/>
    <n v="0"/>
    <n v="144.02666877299998"/>
    <n v="12.002222397749998"/>
  </r>
  <r>
    <s v="Sales Rep 1"/>
    <x v="71"/>
    <x v="2"/>
    <s v="Supermarket"/>
    <x v="2"/>
    <x v="2"/>
    <s v="xxxxxxxxxx3"/>
    <x v="4"/>
    <m/>
    <n v="27"/>
    <d v="2022-05-01T00:00:00"/>
    <s v="PA"/>
    <x v="6"/>
    <n v="1"/>
    <n v="1.169229504"/>
    <n v="2.8760148220000001"/>
    <n v="12"/>
    <n v="12"/>
    <m/>
    <e v="#REF!"/>
    <e v="#REF!"/>
    <e v="#REF!"/>
    <n v="1.169229504"/>
    <n v="0"/>
    <n v="0"/>
    <m/>
    <m/>
    <m/>
    <n v="31.569196608000002"/>
    <n v="0"/>
    <n v="0"/>
    <n v="0"/>
    <n v="0"/>
    <n v="0"/>
    <n v="1641.598223616"/>
    <n v="0"/>
    <n v="0"/>
    <m/>
    <m/>
    <m/>
    <n v="136.79985196800001"/>
    <n v="0"/>
    <n v="136.79985196800001"/>
    <n v="11.399987664000001"/>
  </r>
  <r>
    <s v="Sales Rep 2"/>
    <x v="72"/>
    <x v="7"/>
    <s v="Supermarket"/>
    <x v="4"/>
    <x v="4"/>
    <s v="xxxxxxxxxx5"/>
    <x v="30"/>
    <m/>
    <n v="300"/>
    <d v="2022-03-01T00:00:00"/>
    <s v="P"/>
    <x v="6"/>
    <n v="0.5"/>
    <n v="1.0035713159999999"/>
    <n v="1.926370728"/>
    <n v="12"/>
    <n v="12"/>
    <m/>
    <e v="#REF!"/>
    <e v="#REF!"/>
    <e v="#REF!"/>
    <n v="1.0035713159999999"/>
    <n v="0"/>
    <n v="0"/>
    <m/>
    <m/>
    <m/>
    <n v="301.07139480000001"/>
    <n v="0"/>
    <n v="0"/>
    <n v="0"/>
    <n v="0"/>
    <n v="0"/>
    <n v="15655.712529600001"/>
    <n v="0"/>
    <n v="0"/>
    <m/>
    <m/>
    <m/>
    <n v="1304.6427108"/>
    <n v="0"/>
    <n v="1304.6427108"/>
    <n v="108.7202259"/>
  </r>
  <r>
    <s v="Sales Rep 2"/>
    <x v="73"/>
    <x v="3"/>
    <s v="Supermarket"/>
    <x v="0"/>
    <x v="0"/>
    <s v="xxxxxxxxxx1"/>
    <x v="11"/>
    <m/>
    <m/>
    <d v="2020-08-20T00:00:00"/>
    <s v="D"/>
    <x v="9"/>
    <s v="DECLINED"/>
    <n v="1.2"/>
    <n v="3"/>
    <n v="12"/>
    <n v="12"/>
    <m/>
    <e v="#REF!"/>
    <e v="#REF!"/>
    <e v="#REF!"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3"/>
    <x v="3"/>
    <s v="Supermarket"/>
    <x v="1"/>
    <x v="1"/>
    <s v="xxxxxxxxxx2"/>
    <x v="12"/>
    <m/>
    <m/>
    <d v="2020-08-20T00:00:00"/>
    <s v="D"/>
    <x v="9"/>
    <s v="DECLINED"/>
    <n v="1.2309971689999999"/>
    <n v="2.5038011689999999"/>
    <n v="12"/>
    <n v="12"/>
    <m/>
    <e v="#REF!"/>
    <e v="#REF!"/>
    <e v="#REF!"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3"/>
    <x v="3"/>
    <s v="Supermarket"/>
    <x v="2"/>
    <x v="2"/>
    <s v="xxxxxxxxxx3"/>
    <x v="13"/>
    <m/>
    <m/>
    <d v="2020-09-20T00:00:00"/>
    <s v="D"/>
    <x v="9"/>
    <s v="DECLINED"/>
    <n v="1.169229504"/>
    <n v="2.8760148220000001"/>
    <n v="12"/>
    <n v="12"/>
    <m/>
    <e v="#REF!"/>
    <e v="#REF!"/>
    <e v="#REF!"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3"/>
    <x v="3"/>
    <s v="Supermarket"/>
    <x v="3"/>
    <x v="3"/>
    <s v="xxxxxxxxxx4"/>
    <x v="16"/>
    <m/>
    <m/>
    <d v="2020-09-20T00:00:00"/>
    <s v="D"/>
    <x v="9"/>
    <s v="DECLINED"/>
    <n v="1.2623833040000001"/>
    <n v="2.370249088"/>
    <n v="12"/>
    <n v="12"/>
    <m/>
    <e v="#REF!"/>
    <e v="#REF!"/>
    <e v="#REF!"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3"/>
    <x v="3"/>
    <s v="Supermarket"/>
    <x v="4"/>
    <x v="4"/>
    <s v="xxxxxxxxxx5"/>
    <x v="15"/>
    <m/>
    <m/>
    <d v="2020-09-20T00:00:00"/>
    <s v="D"/>
    <x v="9"/>
    <s v="DECLINED"/>
    <n v="1.0035713159999999"/>
    <n v="1.926370728"/>
    <n v="12"/>
    <n v="12"/>
    <m/>
    <e v="#REF!"/>
    <e v="#REF!"/>
    <e v="#REF!"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2"/>
    <x v="74"/>
    <x v="3"/>
    <s v="Supermarket"/>
    <x v="0"/>
    <x v="0"/>
    <s v="xxxxxxxxxx1"/>
    <x v="11"/>
    <m/>
    <n v="175"/>
    <d v="2022-03-01T00:00:00"/>
    <s v="PA"/>
    <x v="31"/>
    <s v="on shelf"/>
    <n v="1.2"/>
    <n v="3"/>
    <n v="12"/>
    <n v="12"/>
    <m/>
    <e v="#REF!"/>
    <e v="#REF!"/>
    <e v="#REF!"/>
    <n v="1.2"/>
    <n v="0"/>
    <n v="0"/>
    <m/>
    <m/>
    <m/>
    <n v="210"/>
    <n v="0"/>
    <n v="0"/>
    <n v="0"/>
    <n v="0"/>
    <n v="0"/>
    <n v="10920"/>
    <n v="0"/>
    <n v="0"/>
    <m/>
    <m/>
    <m/>
    <n v="910"/>
    <n v="0"/>
    <n v="910"/>
    <n v="75.833333333333329"/>
  </r>
  <r>
    <s v="Sales Rep 2"/>
    <x v="74"/>
    <x v="3"/>
    <s v="Supermarket"/>
    <x v="1"/>
    <x v="1"/>
    <s v="xxxxxxxxxx2"/>
    <x v="12"/>
    <m/>
    <n v="175"/>
    <d v="2022-03-01T00:00:00"/>
    <s v="PA"/>
    <x v="31"/>
    <s v="on shelf"/>
    <n v="1.2309971689999999"/>
    <n v="2.5038011689999999"/>
    <n v="12"/>
    <n v="12"/>
    <m/>
    <e v="#REF!"/>
    <e v="#REF!"/>
    <e v="#REF!"/>
    <n v="1.2309971689999999"/>
    <n v="0"/>
    <n v="0"/>
    <m/>
    <m/>
    <m/>
    <n v="215.42450457499999"/>
    <n v="0"/>
    <n v="0"/>
    <n v="0"/>
    <n v="0"/>
    <n v="0"/>
    <n v="11202.074237899998"/>
    <n v="0"/>
    <n v="0"/>
    <m/>
    <m/>
    <m/>
    <n v="933.50618649166654"/>
    <n v="0"/>
    <n v="933.50618649166654"/>
    <n v="77.792182207638874"/>
  </r>
  <r>
    <s v="Sales Rep 2"/>
    <x v="74"/>
    <x v="4"/>
    <s v="Supermarket"/>
    <x v="2"/>
    <x v="2"/>
    <s v="xxxxxxxxxx3"/>
    <x v="19"/>
    <m/>
    <n v="175"/>
    <d v="2022-03-01T00:00:00"/>
    <s v="PA"/>
    <x v="31"/>
    <s v="on shelf"/>
    <n v="1.169229504"/>
    <n v="2.8760148220000001"/>
    <n v="12"/>
    <n v="12"/>
    <m/>
    <e v="#REF!"/>
    <e v="#REF!"/>
    <e v="#REF!"/>
    <n v="1.169229504"/>
    <n v="0"/>
    <n v="0"/>
    <m/>
    <m/>
    <m/>
    <n v="204.61516320000001"/>
    <n v="0"/>
    <n v="0"/>
    <n v="0"/>
    <n v="0"/>
    <n v="0"/>
    <n v="10639.988486400001"/>
    <n v="0"/>
    <n v="0"/>
    <m/>
    <m/>
    <m/>
    <n v="886.66570720000016"/>
    <n v="0"/>
    <n v="886.66570720000016"/>
    <n v="73.888808933333351"/>
  </r>
  <r>
    <s v="Sales Rep 1"/>
    <x v="75"/>
    <x v="6"/>
    <s v="Manual Entry"/>
    <x v="0"/>
    <x v="0"/>
    <s v="xxxxxxxxxx1"/>
    <x v="27"/>
    <m/>
    <n v="491"/>
    <m/>
    <s v="PA"/>
    <x v="23"/>
    <n v="1"/>
    <n v="1.2"/>
    <n v="3"/>
    <n v="12"/>
    <n v="12"/>
    <n v="4"/>
    <e v="#REF!"/>
    <e v="#REF!"/>
    <e v="#REF!"/>
    <n v="0"/>
    <n v="0"/>
    <n v="1964"/>
    <m/>
    <m/>
    <m/>
    <n v="0"/>
    <n v="0"/>
    <n v="102128"/>
    <n v="0"/>
    <n v="0"/>
    <n v="0"/>
    <n v="0"/>
    <n v="0"/>
    <n v="8510.6666666666661"/>
    <m/>
    <m/>
    <m/>
    <n v="0"/>
    <n v="0"/>
    <n v="8510.6666666666661"/>
    <n v="709.22222222222217"/>
  </r>
  <r>
    <s v="Sales Rep 1"/>
    <x v="75"/>
    <x v="6"/>
    <s v="Manual Entry"/>
    <x v="1"/>
    <x v="1"/>
    <s v="xxxxxxxxxx2"/>
    <x v="28"/>
    <m/>
    <n v="491"/>
    <m/>
    <s v="PA"/>
    <x v="23"/>
    <n v="1"/>
    <n v="1.2309971689999999"/>
    <n v="2.5038011689999999"/>
    <n v="12"/>
    <n v="12"/>
    <n v="4"/>
    <e v="#REF!"/>
    <e v="#REF!"/>
    <e v="#REF!"/>
    <n v="0"/>
    <n v="0"/>
    <n v="1964"/>
    <m/>
    <m/>
    <m/>
    <n v="0"/>
    <n v="0"/>
    <n v="102128"/>
    <n v="0"/>
    <n v="0"/>
    <n v="0"/>
    <n v="0"/>
    <n v="0"/>
    <n v="8510.6666666666661"/>
    <m/>
    <m/>
    <m/>
    <n v="0"/>
    <n v="0"/>
    <n v="8510.6666666666661"/>
    <n v="709.22222222222217"/>
  </r>
  <r>
    <s v="Sales Rep 1"/>
    <x v="75"/>
    <x v="6"/>
    <s v="Manual Entry"/>
    <x v="2"/>
    <x v="2"/>
    <s v="xxxxxxxxxx3"/>
    <x v="31"/>
    <m/>
    <n v="512"/>
    <m/>
    <s v="PA"/>
    <x v="35"/>
    <n v="1"/>
    <n v="1.169229504"/>
    <n v="2.8760148220000001"/>
    <n v="12"/>
    <n v="12"/>
    <n v="3"/>
    <e v="#REF!"/>
    <e v="#REF!"/>
    <e v="#REF!"/>
    <n v="0"/>
    <n v="0"/>
    <n v="1536"/>
    <m/>
    <m/>
    <m/>
    <n v="0"/>
    <n v="0"/>
    <n v="79872"/>
    <n v="0"/>
    <n v="0"/>
    <n v="0"/>
    <n v="0"/>
    <n v="0"/>
    <n v="6656"/>
    <m/>
    <m/>
    <m/>
    <n v="0"/>
    <n v="0"/>
    <n v="6656"/>
    <n v="554.66666666666663"/>
  </r>
  <r>
    <s v="Sales Rep 1"/>
    <x v="75"/>
    <x v="6"/>
    <s v="Manual Entry"/>
    <x v="3"/>
    <x v="3"/>
    <s v="xxxxxxxxxx4"/>
    <x v="32"/>
    <m/>
    <n v="512"/>
    <m/>
    <s v="PA"/>
    <x v="35"/>
    <n v="1"/>
    <n v="1.2623833040000001"/>
    <n v="2.370249088"/>
    <n v="12"/>
    <n v="12"/>
    <n v="1.5"/>
    <e v="#REF!"/>
    <e v="#REF!"/>
    <e v="#REF!"/>
    <n v="0"/>
    <n v="0"/>
    <n v="768"/>
    <m/>
    <m/>
    <m/>
    <n v="0"/>
    <n v="0"/>
    <n v="39936"/>
    <n v="0"/>
    <n v="0"/>
    <n v="0"/>
    <n v="0"/>
    <n v="0"/>
    <n v="3328"/>
    <m/>
    <m/>
    <m/>
    <n v="0"/>
    <n v="0"/>
    <n v="3328"/>
    <n v="277.33333333333331"/>
  </r>
  <r>
    <s v="Sales Rep 1"/>
    <x v="75"/>
    <x v="6"/>
    <s v="Manual Entry"/>
    <x v="4"/>
    <x v="4"/>
    <s v="xxxxxxxxxx5"/>
    <x v="33"/>
    <m/>
    <n v="73"/>
    <m/>
    <s v="PA"/>
    <x v="23"/>
    <n v="1"/>
    <n v="1.0035713159999999"/>
    <n v="1.926370728"/>
    <n v="12"/>
    <n v="12"/>
    <n v="6.6"/>
    <e v="#REF!"/>
    <e v="#REF!"/>
    <e v="#REF!"/>
    <n v="0"/>
    <n v="0"/>
    <n v="481.79999999999995"/>
    <m/>
    <m/>
    <m/>
    <n v="0"/>
    <n v="0"/>
    <n v="25053.599999999999"/>
    <n v="0"/>
    <n v="0"/>
    <n v="0"/>
    <n v="0"/>
    <n v="0"/>
    <n v="2087.7999999999997"/>
    <m/>
    <m/>
    <m/>
    <n v="0"/>
    <n v="0"/>
    <n v="2087.7999999999997"/>
    <n v="173.98333333333332"/>
  </r>
  <r>
    <s v="Sales Rep 3"/>
    <x v="76"/>
    <x v="4"/>
    <s v="Supermarket"/>
    <x v="0"/>
    <x v="0"/>
    <s v="xxxxxxxxxx1"/>
    <x v="17"/>
    <m/>
    <m/>
    <d v="2022-02-01T00:00:00"/>
    <s v="D"/>
    <x v="36"/>
    <n v="0.5"/>
    <n v="1.2"/>
    <n v="3"/>
    <n v="12"/>
    <n v="12"/>
    <m/>
    <m/>
    <m/>
    <m/>
    <n v="1.2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76"/>
    <x v="4"/>
    <s v="Supermarket"/>
    <x v="1"/>
    <x v="1"/>
    <s v="xxxxxxxxxx2"/>
    <x v="18"/>
    <m/>
    <m/>
    <d v="2023-02-01T00:00:00"/>
    <s v="AP"/>
    <x v="0"/>
    <n v="0.5"/>
    <n v="1.2309971689999999"/>
    <n v="2.5038011689999999"/>
    <n v="12"/>
    <n v="12"/>
    <m/>
    <m/>
    <m/>
    <m/>
    <n v="1.230997168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76"/>
    <x v="4"/>
    <s v="Supermarket"/>
    <x v="2"/>
    <x v="2"/>
    <s v="xxxxxxxxxx3"/>
    <x v="19"/>
    <m/>
    <m/>
    <d v="2022-02-01T00:00:00"/>
    <s v="D"/>
    <x v="36"/>
    <n v="0.5"/>
    <n v="1.169229504"/>
    <n v="2.8760148220000001"/>
    <n v="12"/>
    <n v="12"/>
    <m/>
    <m/>
    <m/>
    <m/>
    <n v="1.169229504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76"/>
    <x v="4"/>
    <s v="Supermarket"/>
    <x v="3"/>
    <x v="3"/>
    <s v="xxxxxxxxxx4"/>
    <x v="20"/>
    <m/>
    <m/>
    <d v="2023-02-01T00:00:00"/>
    <s v="AP"/>
    <x v="0"/>
    <n v="0.5"/>
    <n v="1.2623833040000001"/>
    <n v="2.370249088"/>
    <n v="12"/>
    <n v="12"/>
    <m/>
    <m/>
    <m/>
    <m/>
    <n v="1.2623833040000001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s v="Sales Rep 3"/>
    <x v="76"/>
    <x v="4"/>
    <s v="Supermarket"/>
    <x v="4"/>
    <x v="4"/>
    <s v="xxxxxxxxxx5"/>
    <x v="21"/>
    <m/>
    <m/>
    <d v="2022-02-01T00:00:00"/>
    <s v="D"/>
    <x v="36"/>
    <n v="0.5"/>
    <n v="1.0035713159999999"/>
    <n v="1.926370728"/>
    <n v="12"/>
    <n v="12"/>
    <m/>
    <m/>
    <m/>
    <m/>
    <n v="1.0035713159999999"/>
    <n v="0"/>
    <n v="0"/>
    <m/>
    <m/>
    <m/>
    <n v="0"/>
    <n v="0"/>
    <n v="0"/>
    <n v="0"/>
    <n v="0"/>
    <n v="0"/>
    <n v="0"/>
    <n v="0"/>
    <n v="0"/>
    <m/>
    <m/>
    <m/>
    <n v="0"/>
    <n v="0"/>
    <n v="0"/>
    <n v="0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m/>
    <x v="77"/>
    <x v="8"/>
    <m/>
    <x v="5"/>
    <x v="5"/>
    <e v="#N/A"/>
    <x v="34"/>
    <m/>
    <m/>
    <m/>
    <m/>
    <x v="2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s v="PLACEHOLDER"/>
    <x v="78"/>
    <x v="9"/>
    <m/>
    <x v="6"/>
    <x v="6"/>
    <e v="#N/A"/>
    <x v="34"/>
    <n v="0"/>
    <n v="1"/>
    <s v="zz"/>
    <s v="PA"/>
    <x v="34"/>
    <m/>
    <e v="#N/A"/>
    <e v="#N/A"/>
    <e v="#N/A"/>
    <e v="#N/A"/>
    <m/>
    <m/>
    <m/>
    <m/>
    <n v="0"/>
    <n v="0"/>
    <n v="0"/>
    <m/>
    <m/>
    <m/>
    <n v="0"/>
    <n v="0"/>
    <n v="0"/>
    <n v="0"/>
    <n v="0"/>
    <n v="0"/>
    <n v="0"/>
    <n v="0"/>
    <e v="#N/A"/>
    <m/>
    <m/>
    <m/>
    <e v="#N/A"/>
    <e v="#N/A"/>
    <e v="#N/A"/>
    <e v="#N/A"/>
  </r>
  <r>
    <s v="PLACEHOLDER"/>
    <x v="78"/>
    <x v="9"/>
    <m/>
    <x v="6"/>
    <x v="6"/>
    <e v="#N/A"/>
    <x v="34"/>
    <n v="0"/>
    <n v="1"/>
    <s v="zz"/>
    <s v="PA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LACEHOLDER"/>
    <x v="78"/>
    <x v="9"/>
    <m/>
    <x v="6"/>
    <x v="6"/>
    <e v="#N/A"/>
    <x v="34"/>
    <n v="0"/>
    <n v="1"/>
    <s v="zz"/>
    <s v="P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73276D-FD86-49BA-BB50-A2269BD102C8}" name="PivotTable2" cacheId="0" applyNumberFormats="0" applyBorderFormats="0" applyFontFormats="0" applyPatternFormats="0" applyAlignmentFormats="0" applyWidthHeightFormats="1" dataCaption="Values" updatedVersion="8" minRefreshableVersion="3" itemPrintTitles="1" createdVersion="6" indent="0" compact="0" compactData="0" gridDropZones="1" multipleFieldFilters="0">
  <location ref="A5:S12" firstHeaderRow="1" firstDataRow="2" firstDataCol="1" rowPageCount="3" colPageCount="1"/>
  <pivotFields count="44">
    <pivotField compact="0" outline="0" subtotalTop="0" showAll="0" defaultSubtotal="0"/>
    <pivotField axis="axisPage" compact="0" outline="0" subtotalTop="0" multipleItemSelectionAllowed="1" showAll="0" defaultSubtotal="0">
      <items count="79">
        <item x="1"/>
        <item x="2"/>
        <item x="3"/>
        <item x="4"/>
        <item x="5"/>
        <item x="7"/>
        <item x="9"/>
        <item x="15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5"/>
        <item x="36"/>
        <item x="38"/>
        <item x="39"/>
        <item x="42"/>
        <item x="43"/>
        <item x="47"/>
        <item x="48"/>
        <item x="49"/>
        <item x="51"/>
        <item x="52"/>
        <item x="54"/>
        <item x="55"/>
        <item x="56"/>
        <item x="58"/>
        <item x="59"/>
        <item x="60"/>
        <item x="62"/>
        <item x="64"/>
        <item x="69"/>
        <item x="70"/>
        <item x="73"/>
        <item x="75"/>
        <item x="76"/>
        <item x="66"/>
        <item x="65"/>
        <item x="13"/>
        <item x="8"/>
        <item x="41"/>
        <item x="34"/>
        <item x="37"/>
        <item x="10"/>
        <item x="44"/>
        <item x="61"/>
        <item x="57"/>
        <item x="68"/>
        <item x="0"/>
        <item x="46"/>
        <item x="77"/>
        <item x="63"/>
        <item x="67"/>
        <item x="72"/>
        <item x="53"/>
        <item x="74"/>
        <item x="31"/>
        <item x="71"/>
        <item x="11"/>
        <item x="50"/>
        <item x="20"/>
        <item x="40"/>
        <item x="6"/>
        <item x="12"/>
        <item x="14"/>
        <item x="45"/>
        <item x="16"/>
        <item x="78"/>
      </items>
    </pivotField>
    <pivotField axis="axisPage" compact="0" outline="0" subtotalTop="0" showAll="0" defaultSubtotal="0">
      <items count="10">
        <item x="7"/>
        <item x="1"/>
        <item x="0"/>
        <item x="2"/>
        <item x="5"/>
        <item x="9"/>
        <item x="3"/>
        <item x="6"/>
        <item x="4"/>
        <item x="8"/>
      </items>
    </pivotField>
    <pivotField compact="0" outline="0" subtotalTop="0" showAll="0" defaultSubtotal="0"/>
    <pivotField axis="axisRow" compact="0" outline="0" subtotalTop="0" showAll="0" sortType="ascending" defaultSubtotal="0">
      <items count="7">
        <item x="0"/>
        <item x="1"/>
        <item x="2"/>
        <item x="3"/>
        <item x="4"/>
        <item h="1"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efaultSubtotal="0">
      <items count="7">
        <item x="5"/>
        <item x="0"/>
        <item x="1"/>
        <item x="2"/>
        <item x="3"/>
        <item x="4"/>
        <item x="6"/>
      </items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sortType="ascending" defaultSubtotal="0">
      <items count="35">
        <item x="30"/>
        <item x="0"/>
        <item x="29"/>
        <item x="7"/>
        <item x="1"/>
        <item x="8"/>
        <item x="9"/>
        <item x="10"/>
        <item x="2"/>
        <item x="3"/>
        <item x="4"/>
        <item x="5"/>
        <item x="6"/>
        <item x="22"/>
        <item x="23"/>
        <item x="24"/>
        <item x="25"/>
        <item x="26"/>
        <item x="27"/>
        <item x="28"/>
        <item x="31"/>
        <item x="32"/>
        <item x="33"/>
        <item x="14"/>
        <item x="11"/>
        <item x="12"/>
        <item x="13"/>
        <item x="16"/>
        <item x="15"/>
        <item x="17"/>
        <item x="18"/>
        <item x="19"/>
        <item x="20"/>
        <item x="21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Col" compact="0" outline="0" subtotalTop="0" showAll="0" sortType="ascending" defaultSubtotal="0">
      <items count="39">
        <item h="1" x="25"/>
        <item h="1" x="9"/>
        <item h="1" x="11"/>
        <item h="1" x="18"/>
        <item h="1" x="4"/>
        <item h="1" x="2"/>
        <item h="1" x="8"/>
        <item h="1" x="30"/>
        <item h="1" x="16"/>
        <item h="1" x="26"/>
        <item h="1" x="3"/>
        <item h="1" x="1"/>
        <item h="1" x="13"/>
        <item h="1" x="27"/>
        <item h="1" x="34"/>
        <item h="1" x="22"/>
        <item h="1" x="14"/>
        <item h="1" x="21"/>
        <item h="1" x="36"/>
        <item x="33"/>
        <item x="29"/>
        <item x="31"/>
        <item x="6"/>
        <item x="15"/>
        <item x="20"/>
        <item x="12"/>
        <item x="17"/>
        <item x="10"/>
        <item x="28"/>
        <item x="7"/>
        <item x="0"/>
        <item x="23"/>
        <item x="35"/>
        <item x="5"/>
        <item x="19"/>
        <item x="32"/>
        <item x="37"/>
        <item x="38"/>
        <item h="1" x="2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16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164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2"/>
  </colFields>
  <colItems count="18"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pageFields count="3">
    <pageField fld="2" hier="-1"/>
    <pageField fld="5" hier="-1"/>
    <pageField fld="1" hier="-1"/>
  </pageFields>
  <dataFields count="1">
    <dataField name="Sum of Cases  /  Month" fld="43" showDataAs="runTotal" baseField="12" baseItem="0" numFmtId="3"/>
  </dataFields>
  <formats count="63">
    <format dxfId="1963">
      <pivotArea field="4" type="button" dataOnly="0" labelOnly="1" outline="0" axis="axisRow" fieldPosition="0"/>
    </format>
    <format dxfId="1962">
      <pivotArea field="4" type="button" dataOnly="0" labelOnly="1" outline="0" axis="axisRow" fieldPosition="0"/>
    </format>
    <format dxfId="1961">
      <pivotArea dataOnly="0" labelOnly="1" fieldPosition="0">
        <references count="1">
          <reference field="12" count="1">
            <x v="3"/>
          </reference>
        </references>
      </pivotArea>
    </format>
    <format dxfId="1960">
      <pivotArea outline="0" collapsedLevelsAreSubtotals="1" fieldPosition="0">
        <references count="1">
          <reference field="12" count="1" selected="0">
            <x v="3"/>
          </reference>
        </references>
      </pivotArea>
    </format>
    <format dxfId="1959">
      <pivotArea field="12" type="button" dataOnly="0" labelOnly="1" outline="0" axis="axisCol" fieldPosition="0"/>
    </format>
    <format dxfId="1958">
      <pivotArea type="topRight" dataOnly="0" labelOnly="1" outline="0" fieldPosition="0"/>
    </format>
    <format dxfId="1957">
      <pivotArea dataOnly="0" labelOnly="1" fieldPosition="0">
        <references count="1">
          <reference field="12" count="1">
            <x v="3"/>
          </reference>
        </references>
      </pivotArea>
    </format>
    <format dxfId="1956">
      <pivotArea outline="0" collapsedLevelsAreSubtotals="1" fieldPosition="0"/>
    </format>
    <format dxfId="1955">
      <pivotArea field="4" type="button" dataOnly="0" labelOnly="1" outline="0" axis="axisRow" fieldPosition="0"/>
    </format>
    <format dxfId="1954">
      <pivotArea type="origin" dataOnly="0" labelOnly="1" outline="0" fieldPosition="0"/>
    </format>
    <format dxfId="1953">
      <pivotArea dataOnly="0" labelOnly="1" grandRow="1" outline="0" fieldPosition="0"/>
    </format>
    <format dxfId="1952">
      <pivotArea type="origin" dataOnly="0" labelOnly="1" outline="0" fieldPosition="0"/>
    </format>
    <format dxfId="1951">
      <pivotArea dataOnly="0" labelOnly="1" grandRow="1" outline="0" fieldPosition="0"/>
    </format>
    <format dxfId="1950">
      <pivotArea type="all" dataOnly="0" outline="0" fieldPosition="0"/>
    </format>
    <format dxfId="1949">
      <pivotArea outline="0" collapsedLevelsAreSubtotals="1" fieldPosition="0"/>
    </format>
    <format dxfId="1948">
      <pivotArea type="origin" dataOnly="0" labelOnly="1" outline="0" fieldPosition="0"/>
    </format>
    <format dxfId="1947">
      <pivotArea field="12" type="button" dataOnly="0" labelOnly="1" outline="0" axis="axisCol" fieldPosition="0"/>
    </format>
    <format dxfId="1946">
      <pivotArea type="topRight" dataOnly="0" labelOnly="1" outline="0" fieldPosition="0"/>
    </format>
    <format dxfId="1945">
      <pivotArea field="7" type="button" dataOnly="0" labelOnly="1" outline="0"/>
    </format>
    <format dxfId="1944">
      <pivotArea dataOnly="0" labelOnly="1" grandRow="1" outline="0" fieldPosition="0"/>
    </format>
    <format dxfId="1943">
      <pivotArea dataOnly="0" labelOnly="1" fieldPosition="0">
        <references count="1">
          <reference field="12" count="0"/>
        </references>
      </pivotArea>
    </format>
    <format dxfId="1942">
      <pivotArea dataOnly="0" labelOnly="1" grandCol="1" outline="0" fieldPosition="0"/>
    </format>
    <format dxfId="1941">
      <pivotArea dataOnly="0" labelOnly="1" outline="0" fieldPosition="0">
        <references count="1">
          <reference field="12" count="2">
            <x v="3"/>
            <x v="38"/>
          </reference>
        </references>
      </pivotArea>
    </format>
    <format dxfId="1940">
      <pivotArea dataOnly="0" labelOnly="1" outline="0" fieldPosition="0">
        <references count="1">
          <reference field="12" count="11">
            <x v="4"/>
            <x v="5"/>
            <x v="6"/>
            <x v="7"/>
            <x v="8"/>
            <x v="9"/>
            <x v="10"/>
            <x v="11"/>
            <x v="12"/>
            <x v="13"/>
            <x v="38"/>
          </reference>
        </references>
      </pivotArea>
    </format>
    <format dxfId="1939">
      <pivotArea dataOnly="0" labelOnly="1" outline="0" fieldPosition="0">
        <references count="1">
          <reference field="12" count="11">
            <x v="4"/>
            <x v="5"/>
            <x v="6"/>
            <x v="7"/>
            <x v="8"/>
            <x v="9"/>
            <x v="10"/>
            <x v="11"/>
            <x v="12"/>
            <x v="13"/>
            <x v="38"/>
          </reference>
        </references>
      </pivotArea>
    </format>
    <format dxfId="1938">
      <pivotArea type="all" dataOnly="0" outline="0" fieldPosition="0"/>
    </format>
    <format dxfId="1937">
      <pivotArea outline="0" collapsedLevelsAreSubtotals="1" fieldPosition="0"/>
    </format>
    <format dxfId="1936">
      <pivotArea type="origin" dataOnly="0" labelOnly="1" outline="0" fieldPosition="0"/>
    </format>
    <format dxfId="1935">
      <pivotArea field="12" type="button" dataOnly="0" labelOnly="1" outline="0" axis="axisCol" fieldPosition="0"/>
    </format>
    <format dxfId="1934">
      <pivotArea type="topRight" dataOnly="0" labelOnly="1" outline="0" fieldPosition="0"/>
    </format>
    <format dxfId="1933">
      <pivotArea field="4" type="button" dataOnly="0" labelOnly="1" outline="0" axis="axisRow" fieldPosition="0"/>
    </format>
    <format dxfId="1932">
      <pivotArea field="7" type="button" dataOnly="0" labelOnly="1" outline="0"/>
    </format>
    <format dxfId="1931">
      <pivotArea dataOnly="0" labelOnly="1" grandRow="1" outline="0" fieldPosition="0"/>
    </format>
    <format dxfId="1930">
      <pivotArea dataOnly="0" labelOnly="1" outline="0" fieldPosition="0">
        <references count="1">
          <reference field="12" count="3">
            <x v="3"/>
            <x v="4"/>
            <x v="5"/>
          </reference>
        </references>
      </pivotArea>
    </format>
    <format dxfId="1929">
      <pivotArea dataOnly="0" labelOnly="1" grandCol="1" outline="0" fieldPosition="0"/>
    </format>
    <format dxfId="1928">
      <pivotArea dataOnly="0" labelOnly="1" outline="0" fieldPosition="0">
        <references count="1">
          <reference field="12" count="11"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27">
      <pivotArea dataOnly="0" labelOnly="1" outline="0" fieldPosition="0">
        <references count="1">
          <reference field="12" count="12"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926">
      <pivotArea outline="0" fieldPosition="0">
        <references count="1">
          <reference field="12" count="23" selected="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925">
      <pivotArea field="12" type="button" dataOnly="0" labelOnly="1" outline="0" axis="axisCol" fieldPosition="0"/>
    </format>
    <format dxfId="1924">
      <pivotArea dataOnly="0" labelOnly="1" outline="0" fieldPosition="0">
        <references count="1">
          <reference field="12" count="23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923">
      <pivotArea field="1" type="button" dataOnly="0" labelOnly="1" outline="0" axis="axisPage" fieldPosition="2"/>
    </format>
    <format dxfId="1922">
      <pivotArea outline="0" fieldPosition="0">
        <references count="1">
          <reference field="12" count="23" selected="0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921">
      <pivotArea type="origin" dataOnly="0" labelOnly="1" outline="0" fieldPosition="0"/>
    </format>
    <format dxfId="1920">
      <pivotArea field="4" type="button" dataOnly="0" labelOnly="1" outline="0" axis="axisRow" fieldPosition="0"/>
    </format>
    <format dxfId="1919">
      <pivotArea dataOnly="0" labelOnly="1" grandRow="1" outline="0" fieldPosition="0"/>
    </format>
    <format dxfId="1918">
      <pivotArea outline="0" fieldPosition="0">
        <references count="1">
          <reference field="12" count="0" selected="0"/>
        </references>
      </pivotArea>
    </format>
    <format dxfId="1917">
      <pivotArea dataOnly="0" labelOnly="1" outline="0" fieldPosition="0">
        <references count="1">
          <reference field="4" count="1">
            <x v="6"/>
          </reference>
        </references>
      </pivotArea>
    </format>
    <format dxfId="1916">
      <pivotArea outline="0" collapsedLevelsAreSubtotals="1" fieldPosition="0"/>
    </format>
    <format dxfId="1915">
      <pivotArea dataOnly="0" labelOnly="1" outline="0" fieldPosition="0">
        <references count="1">
          <reference field="12" count="12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1914">
      <pivotArea outline="0" fieldPosition="0">
        <references count="1">
          <reference field="12" count="12" selected="0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1913">
      <pivotArea outline="0" fieldPosition="0">
        <references count="1">
          <reference field="12" count="11" selected="0"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912">
      <pivotArea dataOnly="0" labelOnly="1" outline="0" fieldPosition="0">
        <references count="1">
          <reference field="12" count="1">
            <x v="37"/>
          </reference>
        </references>
      </pivotArea>
    </format>
    <format dxfId="1911">
      <pivotArea outline="0" fieldPosition="0">
        <references count="1">
          <reference field="4294967294" count="1">
            <x v="0"/>
          </reference>
        </references>
      </pivotArea>
    </format>
    <format dxfId="1910">
      <pivotArea type="origin" dataOnly="0" labelOnly="1" outline="0" fieldPosition="0"/>
    </format>
    <format dxfId="1909">
      <pivotArea dataOnly="0" labelOnly="1" outline="0" fieldPosition="0">
        <references count="1">
          <reference field="4" count="6">
            <x v="0"/>
            <x v="1"/>
            <x v="2"/>
            <x v="3"/>
            <x v="4"/>
            <x v="5"/>
          </reference>
        </references>
      </pivotArea>
    </format>
    <format dxfId="1908">
      <pivotArea dataOnly="0" labelOnly="1" grandRow="1" outline="0" fieldPosition="0"/>
    </format>
    <format dxfId="1907">
      <pivotArea field="12" type="button" dataOnly="0" labelOnly="1" outline="0" axis="axisCol" fieldPosition="0"/>
    </format>
    <format dxfId="1906">
      <pivotArea field="4" type="button" dataOnly="0" labelOnly="1" outline="0" axis="axisRow" fieldPosition="0"/>
    </format>
    <format dxfId="1905">
      <pivotArea outline="0" fieldPosition="0">
        <references count="1">
          <reference field="12" count="16" selected="0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904">
      <pivotArea type="topRight" dataOnly="0" labelOnly="1" outline="0" fieldPosition="0"/>
    </format>
    <format dxfId="1903">
      <pivotArea dataOnly="0" labelOnly="1" outline="0" fieldPosition="0">
        <references count="1">
          <reference field="12" count="16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1902">
      <pivotArea field="2" type="button" dataOnly="0" labelOnly="1" outline="0" axis="axisPage" fieldPosition="0"/>
    </format>
    <format dxfId="1901">
      <pivotArea field="5" type="button" dataOnly="0" labelOnly="1" outline="0" axis="axisPage" fieldPosition="1"/>
    </format>
  </formats>
  <conditionalFormats count="2">
    <conditionalFormat priority="42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4" count="1" selected="0">
              <x v="6"/>
            </reference>
            <reference field="5" count="1" selected="0">
              <x v="1048832"/>
            </reference>
            <reference field="12" count="12" selected="0"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</reference>
          </references>
        </pivotArea>
      </pivotAreas>
    </conditionalFormat>
    <conditionalFormat priority="4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4" count="1" selected="0">
              <x v="6"/>
            </reference>
            <reference field="5" count="1" selected="0">
              <x v="1048832"/>
            </reference>
            <reference field="12" count="24" selected="0"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0-03-26T02:34:07.61" personId="{420F030C-1977-4D9C-A236-029FC73CC258}" id="{691F969D-FB4C-4DE9-A78A-7FF5E7AF1B0E}">
    <text>Rolls up to orange 'PIVOT Running Incrm Cs' sheet</text>
  </threadedComment>
  <threadedComment ref="D4" dT="2023-03-12T14:45:17.47" personId="{DF56CC8C-7F21-4D1E-B86C-62AF40B1308F}" id="{0195D9A6-37D4-424D-AAE0-68316058F95E}">
    <text xml:space="preserve">Velocity (unts/wk/store) is based on SPINS Supermarket or Natural channel 24 weeks. If SPINS is not available, velocity can be entered manually in column S </text>
  </threadedComment>
  <threadedComment ref="F4" dT="2023-03-12T14:46:25.90" personId="{DF56CC8C-7F21-4D1E-B86C-62AF40B1308F}" id="{92B7DF50-7968-4FC3-A313-5CDE44A32B33}">
    <text>'Category' isn’t entirely necessary, just easier to drill down for brands with multiple categories</text>
  </threadedComment>
  <threadedComment ref="I4" dT="2023-03-12T14:49:31.69" personId="{DF56CC8C-7F21-4D1E-B86C-62AF40B1308F}" id="{01070203-FC19-487B-9B44-A80BEC127C7E}">
    <text>Current POD (points of distribution) does not affect forecast calculations, this is mostly just for reference</text>
  </threadedComment>
  <threadedComment ref="J4" dT="2023-03-12T14:51:30.26" personId="{DF56CC8C-7F21-4D1E-B86C-62AF40B1308F}" id="{DB00C8FA-3D1F-48D7-A219-D5D25656FFCF}">
    <text>Projected POD is required to factor into the forecast</text>
  </threadedComment>
  <threadedComment ref="L4" dT="2023-03-12T14:52:20.85" personId="{DF56CC8C-7F21-4D1E-B86C-62AF40B1308F}" id="{052F86F6-CD02-4FB1-BA99-4665AC73FA18}">
    <text xml:space="preserve">P	P - presented, pending decision
PA	PA-presented, accepted
D	D - presented, declined
AP	AP- appt pending
DC'd	DC'd- discontinued
</text>
  </threadedComment>
  <threadedComment ref="N4" dT="2023-03-12T15:16:19.30" personId="{DF56CC8C-7F21-4D1E-B86C-62AF40B1308F}" id="{42154B71-5182-42C2-8E7D-AEFB6079C930}">
    <text>Determines whether it lands in the forecast, and can be set based on preference. Generally anything 75% and higher should be in the forecast. Anything less should wait for further developments or info</text>
  </threadedComment>
  <threadedComment ref="S4" dT="2023-03-12T14:54:23.09" personId="{DF56CC8C-7F21-4D1E-B86C-62AF40B1308F}" id="{23178967-CD92-4B7F-A43F-23B6022BF754}">
    <text>Only enter here if item is not captured in SPINS, or if you prefer to override the SPINS velocity. Be sure column D is set to 'manual entry'</text>
  </threadedComment>
  <threadedComment ref="J18" dT="2023-01-30T14:25:26.34" personId="{DF56CC8C-7F21-4D1E-B86C-62AF40B1308F}" id="{374A2F4E-04B5-4E2F-803F-4E6548C548C4}">
    <text>70</text>
  </threadedComment>
  <threadedComment ref="J19" dT="2023-01-30T14:25:26.34" personId="{DF56CC8C-7F21-4D1E-B86C-62AF40B1308F}" id="{577156DA-5707-4665-944C-46855156AF5F}">
    <text>70</text>
  </threadedComment>
  <threadedComment ref="J22" dT="2022-12-08T15:10:03.82" personId="{DF56CC8C-7F21-4D1E-B86C-62AF40B1308F}" id="{7606BA85-6D9D-432E-BD70-B4276BB70912}">
    <text>72</text>
  </threadedComment>
  <threadedComment ref="J23" dT="2021-02-16T21:17:27.79" personId="{DF56CC8C-7F21-4D1E-B86C-62AF40B1308F}" id="{8D28306F-0230-4E74-9E36-DCEF2CADE79E}">
    <text>8</text>
  </threadedComment>
  <threadedComment ref="J23" dT="2021-08-30T18:42:28.69" personId="{3C767478-E416-420A-8DEB-2EA1FBF47714}" id="{50C154B7-79B9-4FE5-8E6B-8083C397DBA8}" parentId="{8D28306F-0230-4E74-9E36-DCEF2CADE79E}">
    <text>5 stores of the 8</text>
  </threadedComment>
  <threadedComment ref="J24" dT="2021-02-16T21:17:27.79" personId="{DF56CC8C-7F21-4D1E-B86C-62AF40B1308F}" id="{F054E095-6CE3-4028-8CB8-6E64D96BE726}">
    <text>8</text>
  </threadedComment>
  <threadedComment ref="J25" dT="2021-02-16T21:17:27.79" personId="{DF56CC8C-7F21-4D1E-B86C-62AF40B1308F}" id="{E10F7962-66A4-47D8-8B2C-E1E25F51B9E2}">
    <text>8</text>
  </threadedComment>
  <threadedComment ref="J26" dT="2021-02-16T21:17:27.79" personId="{DF56CC8C-7F21-4D1E-B86C-62AF40B1308F}" id="{68EA9820-59BD-4CC8-8A65-D357CA9994C6}">
    <text>8</text>
  </threadedComment>
  <threadedComment ref="J27" dT="2021-02-16T21:17:27.79" personId="{DF56CC8C-7F21-4D1E-B86C-62AF40B1308F}" id="{27A26A2D-9B50-474F-B381-292959C921C4}">
    <text>5</text>
  </threadedComment>
  <threadedComment ref="J29" dT="2022-12-08T16:24:21.66" personId="{DF56CC8C-7F21-4D1E-B86C-62AF40B1308F}" id="{6B95F21B-34D5-41A2-8158-28C42937A640}">
    <text>11</text>
  </threadedComment>
  <threadedComment ref="J30" dT="2022-12-08T16:24:21.66" personId="{DF56CC8C-7F21-4D1E-B86C-62AF40B1308F}" id="{AF044489-8494-46C3-ACE3-C2F6FF8D937E}">
    <text>11</text>
  </threadedComment>
  <threadedComment ref="J31" dT="2022-12-08T16:24:21.66" personId="{DF56CC8C-7F21-4D1E-B86C-62AF40B1308F}" id="{B7360297-7DB2-4EB4-B90A-F1827D47D93E}">
    <text>11</text>
  </threadedComment>
  <threadedComment ref="J32" dT="2022-09-07T15:35:11.54" personId="{DF56CC8C-7F21-4D1E-B86C-62AF40B1308F}" id="{FEBAFAFA-1130-42D7-B546-FE7DEF2E4A07}">
    <text xml:space="preserve">20
</text>
  </threadedComment>
  <threadedComment ref="J33" dT="2022-09-07T15:35:11.54" personId="{DF56CC8C-7F21-4D1E-B86C-62AF40B1308F}" id="{A4FDC2EF-FB6D-499E-8009-8BCA6E137279}">
    <text xml:space="preserve">20
</text>
  </threadedComment>
  <threadedComment ref="J34" dT="2021-02-05T14:10:32.17" personId="{420F030C-1977-4D9C-A236-029FC73CC258}" id="{821DE504-2CAB-41C8-8ED9-7F7AA883D9DE}">
    <text>50-circling back to broker</text>
  </threadedComment>
  <threadedComment ref="J35" dT="2022-09-07T15:35:11.54" personId="{DF56CC8C-7F21-4D1E-B86C-62AF40B1308F}" id="{FB1759DB-04CD-44BE-B138-52C2F86C6F2F}">
    <text xml:space="preserve">20
</text>
  </threadedComment>
  <threadedComment ref="J36" dT="2021-02-05T14:10:32.17" personId="{420F030C-1977-4D9C-A236-029FC73CC258}" id="{8AD24513-9220-4272-9EEC-F7D37664BA3C}">
    <text>50-circling back to broker</text>
  </threadedComment>
  <threadedComment ref="J37" dT="2022-08-02T13:28:47.52" personId="{DF56CC8C-7F21-4D1E-B86C-62AF40B1308F}" id="{486E09C7-F9A2-4ABA-B7B7-F4D0070F52D6}">
    <text>65</text>
  </threadedComment>
  <threadedComment ref="J38" dT="2022-08-02T13:28:47.52" personId="{DF56CC8C-7F21-4D1E-B86C-62AF40B1308F}" id="{62F21494-D308-4119-BBE3-89CDA63DF539}">
    <text>65</text>
  </threadedComment>
  <threadedComment ref="J39" dT="2021-09-07T17:33:29.83" personId="{DF56CC8C-7F21-4D1E-B86C-62AF40B1308F}" id="{CEC28CA9-EC13-4C77-929E-A3363F29F506}">
    <text>79</text>
  </threadedComment>
  <threadedComment ref="J40" dT="2022-08-02T13:28:47.52" personId="{DF56CC8C-7F21-4D1E-B86C-62AF40B1308F}" id="{1E4A47B8-AC76-4553-9251-603319E66AC2}">
    <text>65</text>
  </threadedComment>
  <threadedComment ref="J41" dT="2021-09-07T17:33:29.83" personId="{DF56CC8C-7F21-4D1E-B86C-62AF40B1308F}" id="{19790D82-300F-4798-A428-6676D0346F9E}">
    <text>79</text>
  </threadedComment>
  <threadedComment ref="J45" dT="2020-07-30T19:26:32.31" personId="{DF56CC8C-7F21-4D1E-B86C-62AF40B1308F}" id="{56C5923F-348A-4E48-8E1F-B424FC87D2B0}">
    <text>7</text>
  </threadedComment>
  <threadedComment ref="J46" dT="2020-07-30T19:26:32.31" personId="{DF56CC8C-7F21-4D1E-B86C-62AF40B1308F}" id="{4C1BB2D4-1956-4CAB-9699-604319496797}">
    <text>7</text>
  </threadedComment>
  <threadedComment ref="J47" dT="2021-11-16T15:01:43.27" personId="{DF56CC8C-7F21-4D1E-B86C-62AF40B1308F}" id="{85FCDD31-3483-416D-9FD6-5D21BC374315}">
    <text>4</text>
  </threadedComment>
  <threadedComment ref="J48" dT="2023-01-30T14:34:00.12" personId="{DF56CC8C-7F21-4D1E-B86C-62AF40B1308F}" id="{92EAA2AA-2D8E-4BC3-B326-26CE16A2CDD2}">
    <text>26</text>
  </threadedComment>
  <threadedComment ref="J49" dT="2023-01-30T14:34:16.19" personId="{DF56CC8C-7F21-4D1E-B86C-62AF40B1308F}" id="{0FE48B4F-3CAB-4ADA-94F8-53A4EDE9F136}">
    <text>26</text>
  </threadedComment>
  <threadedComment ref="J50" dT="2023-01-30T14:34:29.44" personId="{DF56CC8C-7F21-4D1E-B86C-62AF40B1308F}" id="{9178DF82-A81F-4534-A04B-0599B3B9A174}">
    <text>26</text>
  </threadedComment>
  <threadedComment ref="J73" dT="2023-02-15T16:13:51.73" personId="{DF56CC8C-7F21-4D1E-B86C-62AF40B1308F}" id="{1DB1E742-E050-4107-9E82-ADC75D9E5B67}">
    <text>70</text>
  </threadedComment>
  <threadedComment ref="J99" dT="2022-12-08T16:24:40.37" personId="{DF56CC8C-7F21-4D1E-B86C-62AF40B1308F}" id="{066B63C0-EE32-406F-8522-61EDB8665FBD}">
    <text>10</text>
  </threadedComment>
  <threadedComment ref="J100" dT="2022-09-07T15:24:13.59" personId="{DF56CC8C-7F21-4D1E-B86C-62AF40B1308F}" id="{E3013B54-876D-4A21-8881-B89B4298B3AE}">
    <text>15</text>
  </threadedComment>
  <threadedComment ref="J101" dT="2022-09-07T15:24:13.59" personId="{DF56CC8C-7F21-4D1E-B86C-62AF40B1308F}" id="{B4790DF7-D801-49F3-9967-55EC0341C877}">
    <text>15</text>
  </threadedComment>
  <threadedComment ref="J102" dT="2022-09-07T15:24:13.59" personId="{DF56CC8C-7F21-4D1E-B86C-62AF40B1308F}" id="{EE968648-1C41-4616-BDCF-BCC440626012}">
    <text>15</text>
  </threadedComment>
  <threadedComment ref="J103" dT="2022-09-07T15:24:13.59" personId="{DF56CC8C-7F21-4D1E-B86C-62AF40B1308F}" id="{C96F4562-B1EE-41B5-AB64-F3CC8F2AB615}">
    <text>15</text>
  </threadedComment>
  <threadedComment ref="J109" dT="2022-09-07T15:24:48.42" personId="{DF56CC8C-7F21-4D1E-B86C-62AF40B1308F}" id="{74375A01-926A-40E4-A0FD-77C54DA35823}">
    <text>14</text>
  </threadedComment>
  <threadedComment ref="J110" dT="2022-09-07T15:24:48.42" personId="{DF56CC8C-7F21-4D1E-B86C-62AF40B1308F}" id="{3475FEBE-B7D3-4BEC-88BD-B0BD1DA0CBF0}">
    <text>14</text>
  </threadedComment>
  <threadedComment ref="J112" dT="2022-09-07T15:24:48.42" personId="{DF56CC8C-7F21-4D1E-B86C-62AF40B1308F}" id="{DDE5D278-B4E2-46BB-BB7B-52DAB424EF20}">
    <text>14</text>
  </threadedComment>
  <threadedComment ref="J113" dT="2022-03-17T12:39:28.16" personId="{DF56CC8C-7F21-4D1E-B86C-62AF40B1308F}" id="{BF9B78D5-DA50-415F-8F8A-777D6E845F5A}">
    <text>14</text>
  </threadedComment>
  <threadedComment ref="J119" dT="2022-03-17T12:40:06.97" personId="{DF56CC8C-7F21-4D1E-B86C-62AF40B1308F}" id="{01AF3C16-BE46-4CE7-B6DC-F017E43D2318}">
    <text>50</text>
  </threadedComment>
  <threadedComment ref="J120" dT="2022-03-17T12:40:06.97" personId="{DF56CC8C-7F21-4D1E-B86C-62AF40B1308F}" id="{3B10DF0B-FDE7-4293-B456-BBE095CFEF59}">
    <text>50</text>
  </threadedComment>
  <threadedComment ref="J122" dT="2022-03-17T12:40:06.97" personId="{DF56CC8C-7F21-4D1E-B86C-62AF40B1308F}" id="{AF536963-B69C-4859-9BDD-6609F5AE35DD}">
    <text>50</text>
  </threadedComment>
  <threadedComment ref="J123" dT="2022-03-17T12:40:06.97" personId="{DF56CC8C-7F21-4D1E-B86C-62AF40B1308F}" id="{C9E5318F-5196-47E5-BDDF-BDDC0307D15E}">
    <text>50</text>
  </threadedComment>
  <threadedComment ref="J125" dT="2020-10-05T14:09:18.16" personId="{DF56CC8C-7F21-4D1E-B86C-62AF40B1308F}" id="{8232729B-7E0E-4ECF-A4FE-99C9C096A4F6}">
    <text>INFRA is a top 25 acct- volume for 50 locations- has been transposed to Dashboard</text>
  </threadedComment>
  <threadedComment ref="J126" dT="2020-10-05T14:09:18.16" personId="{DF56CC8C-7F21-4D1E-B86C-62AF40B1308F}" id="{D64442A6-26B1-46E1-A7DF-C5A895DAB03F}">
    <text>INFRA is a top 25 acct- volume for 50 locations- has been transposed to Dashboard</text>
  </threadedComment>
  <threadedComment ref="J127" dT="2020-10-05T14:09:18.16" personId="{DF56CC8C-7F21-4D1E-B86C-62AF40B1308F}" id="{107AC70D-7D58-46C0-8FB2-6D63BCDAC7DE}">
    <text>INFRA is a top 25 acct- volume for 50 locations- has been transposed to Dashboard</text>
  </threadedComment>
  <threadedComment ref="J128" dT="2020-10-05T14:09:18.16" personId="{DF56CC8C-7F21-4D1E-B86C-62AF40B1308F}" id="{BB332424-BCBD-4EFF-9E35-793A8C248B91}">
    <text>INFRA is a top 25 acct- volume for 50 locations- has been transposed to Dashboard</text>
  </threadedComment>
  <threadedComment ref="J129" dT="2020-10-05T14:09:18.16" personId="{DF56CC8C-7F21-4D1E-B86C-62AF40B1308F}" id="{4739B12E-EB6F-4387-AAA0-55D9BB3B673E}">
    <text>INFRA is a top 25 acct- volume for 50 locations- has been transposed to Dashboard</text>
  </threadedComment>
  <threadedComment ref="J130" dT="2021-11-17T15:22:55.36" personId="{DF56CC8C-7F21-4D1E-B86C-62AF40B1308F}" id="{499014E8-7A25-40B5-987A-46350786B73C}">
    <text>145</text>
  </threadedComment>
  <threadedComment ref="J141" dT="2022-09-07T15:50:51.11" personId="{DF56CC8C-7F21-4D1E-B86C-62AF40B1308F}" id="{EBC7B255-6605-42DB-A199-4EC060C417A3}">
    <text>20</text>
  </threadedComment>
  <threadedComment ref="J142" dT="2022-09-07T15:50:51.11" personId="{DF56CC8C-7F21-4D1E-B86C-62AF40B1308F}" id="{431A3895-C3E6-4084-AFE3-B6AFA76831EB}">
    <text>20</text>
  </threadedComment>
  <threadedComment ref="J149" dT="2021-09-07T13:46:34.64" personId="{DF56CC8C-7F21-4D1E-B86C-62AF40B1308F}" id="{36F11596-191F-468D-B575-A505284FECA7}">
    <text>6</text>
  </threadedComment>
  <threadedComment ref="J150" dT="2021-09-07T13:46:34.64" personId="{DF56CC8C-7F21-4D1E-B86C-62AF40B1308F}" id="{B8B5DFE2-9621-4FCE-BF24-041B1637127E}">
    <text>6</text>
  </threadedComment>
  <threadedComment ref="J151" dT="2021-09-07T13:46:34.64" personId="{DF56CC8C-7F21-4D1E-B86C-62AF40B1308F}" id="{5FF72C92-B783-49D6-A856-4785CCFFC6D6}">
    <text>6</text>
  </threadedComment>
  <threadedComment ref="J152" dT="2021-09-07T13:46:34.64" personId="{DF56CC8C-7F21-4D1E-B86C-62AF40B1308F}" id="{DFDE4A72-C666-49F1-8B5A-DC0C44D779A9}">
    <text>6</text>
  </threadedComment>
  <threadedComment ref="J153" dT="2021-09-07T13:46:34.64" personId="{DF56CC8C-7F21-4D1E-B86C-62AF40B1308F}" id="{5E241B77-58A4-4F65-B930-F77674AEA3A5}">
    <text>6</text>
  </threadedComment>
  <threadedComment ref="J154" dT="2021-09-07T13:46:34.64" personId="{DF56CC8C-7F21-4D1E-B86C-62AF40B1308F}" id="{C815C2C7-2B53-43BA-8D23-C42A576056D3}">
    <text>6</text>
  </threadedComment>
  <threadedComment ref="J155" dT="2021-09-07T13:52:23.12" personId="{DF56CC8C-7F21-4D1E-B86C-62AF40B1308F}" id="{2C56379F-B263-4F12-A47F-D00AE297CBFC}">
    <text>11</text>
  </threadedComment>
  <threadedComment ref="J156" dT="2021-09-07T13:52:23.12" personId="{DF56CC8C-7F21-4D1E-B86C-62AF40B1308F}" id="{1A60BBC3-E33B-4048-966F-5618CDA06165}">
    <text>11</text>
  </threadedComment>
  <threadedComment ref="J157" dT="2021-09-07T13:52:23.12" personId="{DF56CC8C-7F21-4D1E-B86C-62AF40B1308F}" id="{06776979-4FFF-4332-A7AA-5FA291EA2503}">
    <text>11</text>
  </threadedComment>
  <threadedComment ref="J158" dT="2021-09-07T13:52:23.12" personId="{DF56CC8C-7F21-4D1E-B86C-62AF40B1308F}" id="{D77773EB-1F9E-4509-BDEA-98DA5C3FC734}">
    <text>11</text>
  </threadedComment>
  <threadedComment ref="J159" dT="2021-09-07T13:52:23.12" personId="{DF56CC8C-7F21-4D1E-B86C-62AF40B1308F}" id="{EC98EA18-D871-4550-8122-912C8E57C885}">
    <text>11</text>
  </threadedComment>
  <threadedComment ref="J160" dT="2022-01-21T18:05:31.52" personId="{DF56CC8C-7F21-4D1E-B86C-62AF40B1308F}" id="{FEAB8D98-7C71-42C4-B66D-0DDFF6F001F6}">
    <text>incr from 700</text>
  </threadedComment>
  <threadedComment ref="J161" dT="2022-01-21T18:05:48.96" personId="{DF56CC8C-7F21-4D1E-B86C-62AF40B1308F}" id="{04295197-F879-4477-ABF1-34B1A526CF30}">
    <text>incr from 700</text>
  </threadedComment>
  <threadedComment ref="J162" dT="2022-01-21T18:06:02.75" personId="{DF56CC8C-7F21-4D1E-B86C-62AF40B1308F}" id="{3787454B-3175-464D-810A-218DEF8C69B2}">
    <text>incr from 700</text>
  </threadedComment>
  <threadedComment ref="J163" dT="2022-01-21T18:06:27.20" personId="{DF56CC8C-7F21-4D1E-B86C-62AF40B1308F}" id="{5069762F-0B23-4E0C-9317-0ECE38EFB5F3}">
    <text>incr from 700</text>
  </threadedComment>
  <threadedComment ref="J164" dT="2022-01-21T18:05:13.05" personId="{DF56CC8C-7F21-4D1E-B86C-62AF40B1308F}" id="{87D54F73-0468-494B-B60A-5F0EF0BDE3A0}">
    <text>incr from 1299</text>
  </threadedComment>
  <threadedComment ref="J165" dT="2021-05-06T18:37:25.55" personId="{420F030C-1977-4D9C-A236-029FC73CC258}" id="{22AE45DD-EFB8-44F9-AFBC-2CAD6AB003AB}">
    <text>137</text>
  </threadedComment>
  <threadedComment ref="J166" dT="2021-05-06T18:37:25.55" personId="{420F030C-1977-4D9C-A236-029FC73CC258}" id="{8F6D7972-8B1B-4BCC-BED9-3DF7743960ED}">
    <text>137</text>
  </threadedComment>
  <threadedComment ref="J167" dT="2021-05-06T18:37:25.55" personId="{420F030C-1977-4D9C-A236-029FC73CC258}" id="{C853F1D0-B1F2-45A9-8A52-EABE6937222C}">
    <text>137</text>
  </threadedComment>
  <threadedComment ref="J168" dT="2021-05-06T18:37:25.55" personId="{420F030C-1977-4D9C-A236-029FC73CC258}" id="{11E6C58A-6152-4A45-BCC9-B87CB714D325}">
    <text>137</text>
  </threadedComment>
  <threadedComment ref="J169" dT="2021-05-06T18:37:25.55" personId="{420F030C-1977-4D9C-A236-029FC73CC258}" id="{E4158C87-1345-49A5-B586-9CF2C8B62714}">
    <text>137</text>
  </threadedComment>
  <threadedComment ref="J175" dT="2022-09-07T15:52:58.46" personId="{DF56CC8C-7F21-4D1E-B86C-62AF40B1308F}" id="{B5080B48-044F-4243-913F-0FCF498A25B3}">
    <text>74</text>
  </threadedComment>
  <threadedComment ref="J176" dT="2022-09-07T15:52:58.46" personId="{DF56CC8C-7F21-4D1E-B86C-62AF40B1308F}" id="{B8C6D73D-93D0-44E8-B042-0D96AD688F96}">
    <text>74</text>
  </threadedComment>
  <threadedComment ref="J177" dT="2022-09-07T15:52:58.46" personId="{DF56CC8C-7F21-4D1E-B86C-62AF40B1308F}" id="{F035C35A-B6B7-4FC8-B029-C95C57D20751}">
    <text>74</text>
  </threadedComment>
  <threadedComment ref="J178" dT="2022-09-07T15:52:58.46" personId="{DF56CC8C-7F21-4D1E-B86C-62AF40B1308F}" id="{1A5C7E83-A87D-4178-880D-D96093766A96}">
    <text>74</text>
  </threadedComment>
  <threadedComment ref="J179" dT="2022-09-07T15:52:58.46" personId="{DF56CC8C-7F21-4D1E-B86C-62AF40B1308F}" id="{BB2071AB-2F2E-4136-876B-EC329F72FC85}">
    <text>74</text>
  </threadedComment>
  <threadedComment ref="J187" dT="2021-09-07T13:56:44.49" personId="{DF56CC8C-7F21-4D1E-B86C-62AF40B1308F}" id="{300C3F0D-AB61-40CA-998F-71533622E54A}">
    <text>27</text>
  </threadedComment>
  <threadedComment ref="J188" dT="2021-09-07T13:56:44.49" personId="{DF56CC8C-7F21-4D1E-B86C-62AF40B1308F}" id="{13FB4124-B61E-4E13-8729-C7A62E29B4B8}">
    <text>27</text>
  </threadedComment>
  <threadedComment ref="J189" dT="2021-11-16T16:28:33.00" personId="{DF56CC8C-7F21-4D1E-B86C-62AF40B1308F}" id="{2DD098E5-99B1-474D-83F0-BEEFE4ED7C6D}">
    <text>242</text>
  </threadedComment>
  <threadedComment ref="BA189" dT="2022-01-24T15:49:47.49" personId="{DF56CC8C-7F21-4D1E-B86C-62AF40B1308F}" id="{B4A4FDE6-2A12-4E16-98AA-4B37A191B1A6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190" dT="2021-11-16T16:28:33.00" personId="{DF56CC8C-7F21-4D1E-B86C-62AF40B1308F}" id="{64D1570D-A092-4980-88B0-35550A346DEF}">
    <text>242</text>
  </threadedComment>
  <threadedComment ref="BA190" dT="2022-01-24T15:49:47.49" personId="{DF56CC8C-7F21-4D1E-B86C-62AF40B1308F}" id="{EE443FD5-D5CC-4082-9CB1-26369093A278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191" dT="2021-11-16T16:28:33.00" personId="{DF56CC8C-7F21-4D1E-B86C-62AF40B1308F}" id="{A21312F4-D377-4FED-98AA-7D63487F896B}">
    <text>242</text>
  </threadedComment>
  <threadedComment ref="BA191" dT="2022-01-24T15:49:47.49" personId="{DF56CC8C-7F21-4D1E-B86C-62AF40B1308F}" id="{B3162688-9D7E-46AC-AF3F-DA65118D092D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192" dT="2021-11-16T16:28:33.00" personId="{DF56CC8C-7F21-4D1E-B86C-62AF40B1308F}" id="{34611E28-05C7-4AD7-A473-D9DF6D26553F}">
    <text>242</text>
  </threadedComment>
  <threadedComment ref="BA192" dT="2022-01-24T15:49:47.49" personId="{DF56CC8C-7F21-4D1E-B86C-62AF40B1308F}" id="{0AFDAB1A-AC08-4AC3-9EE8-35295896B099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193" dT="2021-11-16T16:28:33.00" personId="{DF56CC8C-7F21-4D1E-B86C-62AF40B1308F}" id="{DD732267-DB02-482F-9F1E-4CD3258D81A0}">
    <text>242</text>
  </threadedComment>
  <threadedComment ref="BA193" dT="2022-01-24T15:49:47.49" personId="{DF56CC8C-7F21-4D1E-B86C-62AF40B1308F}" id="{770F74C2-9CDF-4602-9444-80BD981498E5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194" dT="2022-09-07T15:26:18.06" personId="{DF56CC8C-7F21-4D1E-B86C-62AF40B1308F}" id="{3F538DE0-5A55-4662-9885-D9AB6B85237B}">
    <text>7</text>
  </threadedComment>
  <threadedComment ref="J195" dT="2022-09-07T15:26:18.06" personId="{DF56CC8C-7F21-4D1E-B86C-62AF40B1308F}" id="{CBAE9583-21A5-49C9-992F-2478E1BF88E5}">
    <text>7</text>
  </threadedComment>
  <threadedComment ref="J196" dT="2022-09-07T15:26:18.06" personId="{DF56CC8C-7F21-4D1E-B86C-62AF40B1308F}" id="{5A4BDBBE-523D-4AE0-89D1-CC93E3FC3715}">
    <text>7</text>
  </threadedComment>
  <threadedComment ref="J197" dT="2022-09-07T15:26:18.06" personId="{DF56CC8C-7F21-4D1E-B86C-62AF40B1308F}" id="{3672A745-AFF4-46F8-A0B6-E91E3E745D0B}">
    <text>7</text>
  </threadedComment>
  <threadedComment ref="J198" dT="2022-09-07T15:26:18.06" personId="{DF56CC8C-7F21-4D1E-B86C-62AF40B1308F}" id="{5805B6BC-32FC-4D31-BDC2-0D2588E6FA35}">
    <text>7</text>
  </threadedComment>
  <threadedComment ref="J211" dT="2023-02-15T15:58:58.19" personId="{DF56CC8C-7F21-4D1E-B86C-62AF40B1308F}" id="{63EF0840-B3DA-4CE4-A161-B6AFBC9A5287}">
    <text>21</text>
  </threadedComment>
  <threadedComment ref="J213" dT="2022-09-07T15:26:49.68" personId="{DF56CC8C-7F21-4D1E-B86C-62AF40B1308F}" id="{B8DF1E35-816A-432D-8AAB-ED378928EAF4}">
    <text>8</text>
  </threadedComment>
  <threadedComment ref="J214" dT="2022-09-07T15:26:49.68" personId="{DF56CC8C-7F21-4D1E-B86C-62AF40B1308F}" id="{76453BDD-B660-4FF4-BE8D-AE31EC8BF2B8}">
    <text>8</text>
  </threadedComment>
  <threadedComment ref="J216" dT="2022-09-07T15:26:49.68" personId="{DF56CC8C-7F21-4D1E-B86C-62AF40B1308F}" id="{21952034-D0E6-4150-8253-EA7CAAE9A1BD}">
    <text>8</text>
  </threadedComment>
  <threadedComment ref="J224" dT="2021-09-01T15:06:43.76" personId="{DF56CC8C-7F21-4D1E-B86C-62AF40B1308F}" id="{96B37BCA-AF03-4B21-A9F3-B9D885ED418B}">
    <text>27</text>
  </threadedComment>
  <threadedComment ref="J225" dT="2021-09-01T15:06:43.76" personId="{DF56CC8C-7F21-4D1E-B86C-62AF40B1308F}" id="{5CFF7D61-7616-4998-9828-5083FB661392}">
    <text>27</text>
  </threadedComment>
  <threadedComment ref="J226" dT="2021-09-01T15:06:43.76" personId="{DF56CC8C-7F21-4D1E-B86C-62AF40B1308F}" id="{00F71C90-9D53-4B86-B9AB-70B007F85249}">
    <text>27</text>
  </threadedComment>
  <threadedComment ref="J250" dT="2023-02-15T20:54:16.79" personId="{DF56CC8C-7F21-4D1E-B86C-62AF40B1308F}" id="{D7D99B50-FC54-45C9-8473-06CA5FD8A87A}">
    <text>1</text>
  </threadedComment>
  <threadedComment ref="J253" dT="2022-05-17T12:54:55.29" personId="{DF56CC8C-7F21-4D1E-B86C-62AF40B1308F}" id="{A71D580D-5C93-4104-9192-E744AB422620}">
    <text>25</text>
  </threadedComment>
  <threadedComment ref="J254" dT="2022-05-17T12:54:55.29" personId="{DF56CC8C-7F21-4D1E-B86C-62AF40B1308F}" id="{9AE72CF9-3CFA-4A24-B024-BA507306591C}">
    <text>25</text>
  </threadedComment>
  <threadedComment ref="J256" dT="2022-05-17T13:34:52.44" personId="{DF56CC8C-7F21-4D1E-B86C-62AF40B1308F}" id="{7AA6A9D6-65F9-49BB-B28C-F1FF70119AB6}">
    <text>700</text>
  </threadedComment>
  <threadedComment ref="J257" dT="2022-05-17T13:34:52.44" personId="{DF56CC8C-7F21-4D1E-B86C-62AF40B1308F}" id="{C2F3075A-A2CF-4C70-B078-E0B3648FA324}">
    <text>700</text>
  </threadedComment>
  <threadedComment ref="J258" dT="2022-05-17T13:34:52.44" personId="{DF56CC8C-7F21-4D1E-B86C-62AF40B1308F}" id="{B7483E05-17A0-44AA-A907-110C3CA4EE4A}">
    <text>700</text>
  </threadedComment>
  <threadedComment ref="J259" dT="2022-11-14T15:10:15.56" personId="{DF56CC8C-7F21-4D1E-B86C-62AF40B1308F}" id="{F23C5FAC-1A52-4FB4-9A5D-B5451A0E3B43}">
    <text>1200</text>
  </threadedComment>
  <threadedComment ref="J270" dT="2023-02-15T16:10:52.98" personId="{DF56CC8C-7F21-4D1E-B86C-62AF40B1308F}" id="{C0DB57B1-25C8-4C9A-B865-1F3D46AE29E4}">
    <text>22</text>
  </threadedComment>
  <threadedComment ref="J272" dT="2023-02-15T16:10:52.98" personId="{DF56CC8C-7F21-4D1E-B86C-62AF40B1308F}" id="{2033327E-53F8-4C09-BF43-7B91F251EEA0}">
    <text>22</text>
  </threadedComment>
  <threadedComment ref="J274" dT="2023-02-15T16:10:52.98" personId="{DF56CC8C-7F21-4D1E-B86C-62AF40B1308F}" id="{07038DA1-3E2B-43DF-87BC-96E345DB78F9}">
    <text>22</text>
  </threadedComment>
  <threadedComment ref="J280" dT="2021-10-01T15:19:43.11" personId="{DF56CC8C-7F21-4D1E-B86C-62AF40B1308F}" id="{78F61804-B36B-4C4A-858A-3372F3D3A49A}">
    <text>50</text>
  </threadedComment>
  <threadedComment ref="J281" dT="2020-09-30T18:25:18.79" personId="{DF56CC8C-7F21-4D1E-B86C-62AF40B1308F}" id="{982281C2-72FA-4DAC-8B4A-12E354045C40}">
    <text>110</text>
  </threadedComment>
  <threadedComment ref="J281" dT="2021-08-31T20:02:39.32" personId="{3C767478-E416-420A-8DEB-2EA1FBF47714}" id="{0AB59491-3F70-46F1-AD6D-8ACF216AC55D}" parentId="{982281C2-72FA-4DAC-8B4A-12E354045C40}">
    <text>Shaws is AMYS with Albertsons now</text>
  </threadedComment>
  <threadedComment ref="BA281" dT="2022-01-24T15:49:47.49" personId="{DF56CC8C-7F21-4D1E-B86C-62AF40B1308F}" id="{E7542442-0B68-4893-A1F4-062426FACB04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282" dT="2020-09-30T18:25:41.61" personId="{DF56CC8C-7F21-4D1E-B86C-62AF40B1308F}" id="{66ED218F-9DA2-432F-BCA0-BD158EDD30DD}">
    <text>120</text>
  </threadedComment>
  <threadedComment ref="BA282" dT="2022-01-24T15:49:47.49" personId="{DF56CC8C-7F21-4D1E-B86C-62AF40B1308F}" id="{54E5290E-E9C0-4A83-BF92-DB3997D58136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283" dT="2020-09-29T13:06:58.48" personId="{DF56CC8C-7F21-4D1E-B86C-62AF40B1308F}" id="{9CDD000E-FBCF-4853-9C98-8087DE8EA073}">
    <text>124</text>
  </threadedComment>
  <threadedComment ref="BA283" dT="2022-01-24T15:49:47.49" personId="{DF56CC8C-7F21-4D1E-B86C-62AF40B1308F}" id="{7C97A9BB-E385-4B8B-A482-F4D5207AF37E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284" dT="2020-09-29T13:07:10.03" personId="{DF56CC8C-7F21-4D1E-B86C-62AF40B1308F}" id="{E64293A2-9D0B-42CB-B934-7AB6626E2AFD}">
    <text>118</text>
  </threadedComment>
  <threadedComment ref="BA284" dT="2022-01-24T15:49:47.49" personId="{DF56CC8C-7F21-4D1E-B86C-62AF40B1308F}" id="{35557C64-B744-47F2-8C28-BBCB563AF35F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285" dT="2020-09-29T13:07:54.48" personId="{DF56CC8C-7F21-4D1E-B86C-62AF40B1308F}" id="{29060ADE-6222-459E-B25B-043D80F088AC}">
    <text>123</text>
  </threadedComment>
  <threadedComment ref="BA285" dT="2022-01-24T15:49:47.49" personId="{DF56CC8C-7F21-4D1E-B86C-62AF40B1308F}" id="{D754451E-152D-41DD-AA58-8E495FB86CB0}">
    <text>From: Amy Brown &lt;amy@jovialfoods.com&gt;
Date: Wed, Jan 19, 2022 at 2:22 PM
Subject: Re: forecast
To: Wayne Davey &lt;wayne.davey@rmlnaturals.net&gt;
Nothing at Meijer, everything is pushed as they don’t have any staff to be bringing in new items.
Shaw’s is a work in progress…. You can push them out more.</text>
  </threadedComment>
  <threadedComment ref="J295" dT="2022-03-17T14:27:38.34" personId="{DF56CC8C-7F21-4D1E-B86C-62AF40B1308F}" id="{0CBD131D-BE93-48EF-97FC-3E1AF9FA3DC9}">
    <text>38</text>
  </threadedComment>
  <threadedComment ref="J296" dT="2022-03-17T14:27:38.34" personId="{DF56CC8C-7F21-4D1E-B86C-62AF40B1308F}" id="{FDB94CBF-0FAA-47EB-8878-A082735CAB1B}">
    <text>38</text>
  </threadedComment>
  <threadedComment ref="J297" dT="2022-03-17T14:27:38.34" personId="{DF56CC8C-7F21-4D1E-B86C-62AF40B1308F}" id="{A8C72164-1D00-4FD5-9D45-41A67B81FA3C}">
    <text>38</text>
  </threadedComment>
  <threadedComment ref="J298" dT="2022-03-17T14:27:38.34" personId="{DF56CC8C-7F21-4D1E-B86C-62AF40B1308F}" id="{BA50300D-4B5A-4B0D-892A-B0994FACA8B5}">
    <text>38</text>
  </threadedComment>
  <threadedComment ref="J299" dT="2022-03-17T14:27:38.34" personId="{DF56CC8C-7F21-4D1E-B86C-62AF40B1308F}" id="{B93FD444-C519-4A6A-AFB6-5C063C3AB271}">
    <text>38</text>
  </threadedComment>
  <threadedComment ref="J302" dT="2021-09-01T14:57:56.52" personId="{DF56CC8C-7F21-4D1E-B86C-62AF40B1308F}" id="{DA6C223F-A87C-4C56-9BDE-6AECE3A4200E}">
    <text>150</text>
  </threadedComment>
  <threadedComment ref="J303" dT="2021-09-01T14:58:05.58" personId="{DF56CC8C-7F21-4D1E-B86C-62AF40B1308F}" id="{BD8476D6-01DD-4063-B0E1-80426950A8FA}">
    <text>50</text>
  </threadedComment>
  <threadedComment ref="J304" dT="2021-09-01T14:57:56.52" personId="{DF56CC8C-7F21-4D1E-B86C-62AF40B1308F}" id="{5DF2C62F-702D-4EAB-A6E7-16E0FEBDBAFA}">
    <text>150</text>
  </threadedComment>
  <threadedComment ref="L322" dT="2021-05-12T13:24:41.88" personId="{DF56CC8C-7F21-4D1E-B86C-62AF40B1308F}" id="{DDE8ADE9-03C0-47F9-94E9-160EBA90B538}">
    <text>Tops Markets will be bringing in a new Bionature sku to their Nat Sauce POG. Attached is the sku along with the store count. Shipping will start as of April 7th</text>
  </threadedComment>
  <threadedComment ref="J328" dT="2020-07-30T19:36:55.66" personId="{DF56CC8C-7F21-4D1E-B86C-62AF40B1308F}" id="{5D091702-5ED1-422C-9394-D639E7EAC649}">
    <text>100</text>
  </threadedComment>
  <threadedComment ref="J329" dT="2020-07-30T19:36:55.66" personId="{DF56CC8C-7F21-4D1E-B86C-62AF40B1308F}" id="{114849C1-0B3C-4C09-A0AE-ECB8EE2DD302}">
    <text>100</text>
  </threadedComment>
  <threadedComment ref="J330" dT="2020-07-30T19:36:55.66" personId="{DF56CC8C-7F21-4D1E-B86C-62AF40B1308F}" id="{DE44859D-FE39-441F-8CBB-8B76EB747B1F}">
    <text>100</text>
  </threadedComment>
  <threadedComment ref="J331" dT="2020-07-30T19:36:55.66" personId="{DF56CC8C-7F21-4D1E-B86C-62AF40B1308F}" id="{9BDBF1A8-03C3-445C-93B5-74AAFA623B55}">
    <text>100</text>
  </threadedComment>
  <threadedComment ref="J332" dT="2020-07-30T19:36:55.66" personId="{DF56CC8C-7F21-4D1E-B86C-62AF40B1308F}" id="{6BBE4B3F-2CDF-464A-B7A3-5821804A67E5}">
    <text>100</text>
  </threadedComment>
  <threadedComment ref="S338" dT="2023-02-13T14:34:00.33" personId="{DF56CC8C-7F21-4D1E-B86C-62AF40B1308F}" id="{B3138126-B7B4-41B9-BDCA-915705D61D14}">
    <text>3 based on 2/8 forecast from buyer</text>
  </threadedComment>
  <threadedComment ref="S339" dT="2023-02-13T14:34:37.75" personId="{DF56CC8C-7F21-4D1E-B86C-62AF40B1308F}" id="{2D9FB224-A532-459F-8F0F-CD8006D54FC7}">
    <text>1.5 based on 2/8 forecast from buyer</text>
  </threadedComment>
  <threadedComment ref="J341" dT="2021-09-01T15:12:09.38" personId="{DF56CC8C-7F21-4D1E-B86C-62AF40B1308F}" id="{2CCB2449-586B-427E-85CB-0F4D37EE5BF1}">
    <text>15</text>
  </threadedComment>
  <threadedComment ref="J343" dT="2021-09-01T15:12:09.38" personId="{DF56CC8C-7F21-4D1E-B86C-62AF40B1308F}" id="{26A73BCD-B848-49B3-A9DF-DB49C515F6D3}">
    <text>15</text>
  </threadedComment>
  <threadedComment ref="J345" dT="2021-09-01T15:12:09.38" personId="{DF56CC8C-7F21-4D1E-B86C-62AF40B1308F}" id="{53201F1B-1AE8-4E14-A401-7BB29AA13936}">
    <text>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2" dT="2020-09-28T18:31:24.02" personId="{DF56CC8C-7F21-4D1E-B86C-62AF40B1308F}" id="{DED49430-5AE0-40CD-AEC6-8CA6EDF0E660}">
    <text>52 weeks ending 9/28</text>
  </threadedComment>
  <threadedComment ref="AE2" dT="2022-09-21T12:50:27.73" personId="{DF56CC8C-7F21-4D1E-B86C-62AF40B1308F}" id="{87220777-0405-4BDD-AFCF-959722F748A6}">
    <text>SPINS Sept 22 updated yellow</text>
  </threadedComment>
  <threadedComment ref="AG2" dT="2021-09-29T12:58:23.36" personId="{DF56CC8C-7F21-4D1E-B86C-62AF40B1308F}" id="{542634A4-2414-4301-8D36-0EFDA3D27701}">
    <text>SPINS Sept 2021  
Beans &amp; Flour 9/5/21</text>
  </threadedComment>
  <threadedComment ref="AI2" dT="2022-09-21T12:51:32.36" personId="{DF56CC8C-7F21-4D1E-B86C-62AF40B1308F}" id="{4F986442-C2B0-42D6-AF42-9A3B2F5D0386}">
    <text>SPINS Sept 22 updated yellow</text>
  </threadedComment>
  <threadedComment ref="AK2" dT="2021-09-29T12:58:38.36" personId="{DF56CC8C-7F21-4D1E-B86C-62AF40B1308F}" id="{6DC86BE4-7FA5-4848-8B2B-6B23669584C5}">
    <text>SPINS Sept 2021</text>
  </threadedComment>
  <threadedComment ref="AB68" dT="2020-09-29T12:57:14.88" personId="{DF56CC8C-7F21-4D1E-B86C-62AF40B1308F}" id="{5EEB4453-6381-4FCE-8154-31F23640D7EE}">
    <text>SPINS = 2.4</text>
  </threadedComment>
  <threadedComment ref="AB77" dT="2021-03-19T13:58:21.89" personId="{DF56CC8C-7F21-4D1E-B86C-62AF40B1308F}" id="{C8B229B6-9DA3-44EE-A005-53B23F38D086}">
    <text>SPINS 52 weeks</text>
  </threadedComment>
  <threadedComment ref="AB99" dT="2020-09-29T11:48:48.95" personId="{DF56CC8C-7F21-4D1E-B86C-62AF40B1308F}" id="{E3985BF6-DCF3-46D1-98D3-D639B1C7FA26}">
    <text>SPINS = 1</text>
  </threadedComment>
  <threadedComment ref="AB100" dT="2020-09-29T11:48:48.95" personId="{DF56CC8C-7F21-4D1E-B86C-62AF40B1308F}" id="{BF2E6E80-7D7B-4F67-AFB8-B398CBE07770}">
    <text>SPINS = 1</text>
  </threadedComment>
  <threadedComment ref="AB101" dT="2020-09-29T11:53:14.43" personId="{DF56CC8C-7F21-4D1E-B86C-62AF40B1308F}" id="{EDAFD6AE-17E8-49BB-B1B9-DBB46E2B7C55}">
    <text>SPINS = 1.4</text>
  </threadedComment>
  <threadedComment ref="AB102" dT="2020-09-29T11:48:48.95" personId="{DF56CC8C-7F21-4D1E-B86C-62AF40B1308F}" id="{C7100261-B092-4C32-A92D-B9E72699DBE3}">
    <text>SPINS = 1</text>
  </threadedComment>
  <threadedComment ref="AB103" dT="2020-09-29T12:39:55.25" personId="{DF56CC8C-7F21-4D1E-B86C-62AF40B1308F}" id="{AB5ECC2F-0C17-4E7F-A423-B3890B121D03}">
    <text>estimate- based on WF chickpeas</text>
  </threadedComment>
  <threadedComment ref="AB104" dT="2020-09-29T12:55:07.93" personId="{DF56CC8C-7F21-4D1E-B86C-62AF40B1308F}" id="{6698E375-854E-4D35-A569-361A42A37D4C}">
    <text>SPINS = 1.3</text>
  </threadedComment>
  <threadedComment ref="AB105" dT="2020-09-29T13:05:29.43" personId="{DF56CC8C-7F21-4D1E-B86C-62AF40B1308F}" id="{07D6EE4C-EF69-43E3-8142-CAA1E1DB160D}">
    <text>SPINS = 2.4</text>
  </threadedComment>
  <threadedComment ref="AB106" dT="2020-09-29T13:10:26.30" personId="{DF56CC8C-7F21-4D1E-B86C-62AF40B1308F}" id="{84364AB7-2C21-43B1-B33C-C3FC672A7B56}">
    <text>guess -No visibility in SPINS</text>
  </threadedComment>
  <threadedComment ref="S247" dT="2020-09-21T14:30:26.59" personId="{DF56CC8C-7F21-4D1E-B86C-62AF40B1308F}" id="{69807D13-BCAB-4FA0-B3DB-EE0D22F4D640}">
    <text>Walmart reporting- cases sold in stores</text>
  </threadedComment>
  <threadedComment ref="S1661" dT="2020-04-09T14:27:41.28" personId="{420F030C-1977-4D9C-A236-029FC73CC258}" id="{DD0750B7-8409-4B23-941B-8A39180F9D36}">
    <text>entered manually to reflect infrequent high volume buys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6633"/>
    <pageSetUpPr fitToPage="1"/>
  </sheetPr>
  <dimension ref="A1:BD432"/>
  <sheetViews>
    <sheetView topLeftCell="A3" zoomScaleNormal="100" workbookViewId="0">
      <pane xSplit="5" ySplit="3" topLeftCell="F6" activePane="bottomRight" state="frozen"/>
      <selection activeCell="A3" sqref="A3"/>
      <selection pane="topRight" activeCell="F3" sqref="F3"/>
      <selection pane="bottomLeft" activeCell="A6" sqref="A6"/>
      <selection pane="bottomRight" activeCell="BB149" sqref="BB149"/>
    </sheetView>
  </sheetViews>
  <sheetFormatPr defaultColWidth="11.125" defaultRowHeight="15.75" outlineLevelCol="2" x14ac:dyDescent="0.25"/>
  <cols>
    <col min="1" max="1" width="10" style="38" customWidth="1"/>
    <col min="2" max="2" width="18.5" style="204" customWidth="1"/>
    <col min="3" max="3" width="13.375" style="81" customWidth="1"/>
    <col min="4" max="4" width="10.375" style="110" customWidth="1"/>
    <col min="5" max="5" width="21.375" style="89" customWidth="1"/>
    <col min="6" max="6" width="13.625" style="67" customWidth="1"/>
    <col min="7" max="7" width="11.875" style="20" hidden="1" customWidth="1"/>
    <col min="8" max="8" width="39.75" style="90" hidden="1" customWidth="1"/>
    <col min="9" max="9" width="6.625" customWidth="1"/>
    <col min="10" max="10" width="6.875" customWidth="1"/>
    <col min="11" max="11" width="7.625" customWidth="1"/>
    <col min="12" max="12" width="7.5" customWidth="1"/>
    <col min="13" max="13" width="9.5" style="18" customWidth="1"/>
    <col min="14" max="14" width="6.75" style="72" customWidth="1"/>
    <col min="15" max="16" width="7.375" hidden="1" customWidth="1" outlineLevel="2"/>
    <col min="17" max="17" width="6.625" hidden="1" customWidth="1" outlineLevel="2"/>
    <col min="18" max="18" width="7.375" hidden="1" customWidth="1" outlineLevel="2"/>
    <col min="19" max="19" width="8.125" customWidth="1" outlineLevel="1" collapsed="1"/>
    <col min="20" max="22" width="6.125" hidden="1" customWidth="1" outlineLevel="2"/>
    <col min="23" max="23" width="8.5" hidden="1" customWidth="1" outlineLevel="2"/>
    <col min="24" max="30" width="6.125" hidden="1" customWidth="1" outlineLevel="2"/>
    <col min="31" max="31" width="6.75" hidden="1" customWidth="1" outlineLevel="2"/>
    <col min="32" max="32" width="6.25" hidden="1" customWidth="1" outlineLevel="2"/>
    <col min="33" max="39" width="6.125" hidden="1" customWidth="1" outlineLevel="2"/>
    <col min="40" max="42" width="6.875" hidden="1" customWidth="1" outlineLevel="2"/>
    <col min="43" max="43" width="9.5" hidden="1" customWidth="1" outlineLevel="2"/>
    <col min="44" max="44" width="8.125" customWidth="1" outlineLevel="1" collapsed="1"/>
    <col min="45" max="45" width="8.375" hidden="1" customWidth="1" outlineLevel="2"/>
    <col min="46" max="46" width="9" hidden="1" customWidth="1" outlineLevel="2"/>
    <col min="47" max="50" width="8.625" hidden="1" customWidth="1" outlineLevel="2"/>
    <col min="51" max="51" width="10" style="15" hidden="1" customWidth="1" outlineLevel="2"/>
    <col min="52" max="52" width="9.375" style="15" customWidth="1" outlineLevel="1" collapsed="1"/>
    <col min="53" max="53" width="10.125" style="196" customWidth="1"/>
    <col min="54" max="54" width="75.125" style="99" customWidth="1"/>
  </cols>
  <sheetData>
    <row r="1" spans="1:54" hidden="1" x14ac:dyDescent="0.25">
      <c r="B1" s="39"/>
      <c r="C1" s="80"/>
      <c r="D1" s="80"/>
      <c r="E1" s="15"/>
      <c r="F1" s="15"/>
      <c r="BA1"/>
      <c r="BB1" s="98"/>
    </row>
    <row r="2" spans="1:54" ht="79.5" hidden="1" customHeight="1" thickBot="1" x14ac:dyDescent="0.3">
      <c r="A2" s="35"/>
      <c r="B2" s="40"/>
      <c r="C2" s="35"/>
      <c r="D2" s="35"/>
      <c r="E2" s="79"/>
      <c r="F2" s="79"/>
      <c r="G2" s="65"/>
      <c r="H2" s="91"/>
      <c r="I2" s="3"/>
      <c r="J2" s="2"/>
      <c r="K2" s="3"/>
      <c r="L2" s="3"/>
      <c r="M2" s="51"/>
      <c r="O2" s="5"/>
      <c r="P2" s="5"/>
      <c r="Q2" s="4"/>
      <c r="R2" s="5"/>
      <c r="S2" s="77" t="s">
        <v>347</v>
      </c>
      <c r="T2" s="69"/>
      <c r="U2" s="70"/>
      <c r="V2" s="70"/>
      <c r="W2" s="111"/>
      <c r="X2" s="111"/>
      <c r="Y2" s="1"/>
      <c r="Z2" s="2"/>
      <c r="AA2" s="6"/>
      <c r="AB2" s="2"/>
      <c r="AC2" s="2"/>
      <c r="AD2" s="2"/>
      <c r="AE2" s="2"/>
      <c r="AF2" s="2"/>
      <c r="AG2" s="7"/>
      <c r="AH2" s="2"/>
      <c r="AI2" s="2"/>
      <c r="AJ2" s="2"/>
      <c r="AK2" s="2"/>
      <c r="AL2" s="2"/>
      <c r="AM2" s="7"/>
      <c r="AN2" s="2"/>
      <c r="AO2" s="2"/>
      <c r="AP2" s="2"/>
      <c r="AQ2" s="7" t="e">
        <f>SUBTOTAL(9,AQ6:AQ432)</f>
        <v>#N/A</v>
      </c>
      <c r="AR2" s="7" t="e">
        <f>SUBTOTAL(9,AR6:AR432)</f>
        <v>#N/A</v>
      </c>
      <c r="AS2" s="62"/>
      <c r="AT2" s="8"/>
      <c r="AU2" s="8"/>
      <c r="AV2" s="8"/>
      <c r="AW2" s="8"/>
      <c r="AX2" s="8"/>
      <c r="AY2" s="7" t="e">
        <f>SUBTOTAL(9,AY6:AY432)</f>
        <v>#N/A</v>
      </c>
      <c r="AZ2" s="7" t="e">
        <f>SUBTOTAL(9,AZ6:AZ432)</f>
        <v>#N/A</v>
      </c>
      <c r="BA2" s="82"/>
    </row>
    <row r="3" spans="1:54" ht="54" customHeight="1" thickBot="1" x14ac:dyDescent="0.3">
      <c r="A3" s="35"/>
      <c r="B3" s="40"/>
      <c r="C3" s="35"/>
      <c r="D3" s="35"/>
      <c r="E3" s="79"/>
      <c r="F3" s="79"/>
      <c r="G3" s="65"/>
      <c r="H3" s="91"/>
      <c r="I3" s="3"/>
      <c r="J3" s="2"/>
      <c r="K3" s="3"/>
      <c r="L3" s="3"/>
      <c r="M3" s="51"/>
      <c r="O3" s="5"/>
      <c r="P3" s="5"/>
      <c r="Q3" s="4"/>
      <c r="R3" s="5"/>
      <c r="S3" s="77"/>
      <c r="T3" s="558"/>
      <c r="U3" s="111"/>
      <c r="V3" s="111"/>
      <c r="W3" s="111"/>
      <c r="X3" s="111"/>
      <c r="Y3" s="1"/>
      <c r="Z3" s="2"/>
      <c r="AA3" s="6"/>
      <c r="AB3" s="2"/>
      <c r="AC3" s="2"/>
      <c r="AD3" s="2"/>
      <c r="AE3" s="2"/>
      <c r="AF3" s="2"/>
      <c r="AG3" s="7"/>
      <c r="AH3" s="2"/>
      <c r="AI3" s="2"/>
      <c r="AJ3" s="2"/>
      <c r="AK3" s="2"/>
      <c r="AL3" s="2"/>
      <c r="AM3" s="7"/>
      <c r="AN3" s="2"/>
      <c r="AO3" s="2"/>
      <c r="AP3" s="2"/>
      <c r="AQ3" s="7"/>
      <c r="AR3" s="7"/>
      <c r="AS3" s="62"/>
      <c r="AT3" s="8"/>
      <c r="AU3" s="8"/>
      <c r="AV3" s="8"/>
      <c r="AW3" s="8"/>
      <c r="AX3" s="8"/>
      <c r="AY3" s="7"/>
      <c r="AZ3" s="7"/>
      <c r="BA3" s="82"/>
    </row>
    <row r="4" spans="1:54" ht="16.5" thickTop="1" x14ac:dyDescent="0.25">
      <c r="A4" s="36"/>
      <c r="B4" s="201"/>
      <c r="C4" s="201"/>
      <c r="D4" s="36"/>
      <c r="E4" s="10"/>
      <c r="F4" s="9"/>
      <c r="G4" s="9"/>
      <c r="H4" s="92"/>
      <c r="I4" s="10"/>
      <c r="J4" s="9"/>
      <c r="K4" s="14"/>
      <c r="L4" s="14"/>
      <c r="M4" s="52"/>
      <c r="N4" s="52"/>
      <c r="O4" s="400"/>
      <c r="P4" s="400"/>
      <c r="Q4" s="401"/>
      <c r="R4" s="402"/>
      <c r="S4" s="559"/>
      <c r="T4" s="118" t="s">
        <v>134</v>
      </c>
      <c r="U4" s="119"/>
      <c r="V4" s="120"/>
      <c r="W4" s="116"/>
      <c r="X4" s="117"/>
      <c r="Y4" s="22"/>
      <c r="Z4" s="23" t="s">
        <v>135</v>
      </c>
      <c r="AA4" s="23"/>
      <c r="AB4" s="22"/>
      <c r="AC4" s="22"/>
      <c r="AD4" s="139"/>
      <c r="AE4" s="24" t="s">
        <v>136</v>
      </c>
      <c r="AF4" s="25"/>
      <c r="AG4" s="26"/>
      <c r="AH4" s="128"/>
      <c r="AI4" s="129"/>
      <c r="AJ4" s="142"/>
      <c r="AK4" s="27" t="s">
        <v>138</v>
      </c>
      <c r="AL4" s="27"/>
      <c r="AM4" s="27"/>
      <c r="AN4" s="130"/>
      <c r="AO4" s="113"/>
      <c r="AP4" s="130"/>
      <c r="AQ4" s="148"/>
      <c r="AR4" s="29"/>
      <c r="AS4" s="68" t="s">
        <v>0</v>
      </c>
      <c r="AT4" s="11"/>
      <c r="AU4" s="11"/>
      <c r="AV4" s="114"/>
      <c r="AW4" s="114"/>
      <c r="AX4" s="114"/>
      <c r="AY4" s="16"/>
      <c r="AZ4" s="17"/>
      <c r="BA4" s="194"/>
      <c r="BB4" s="151"/>
    </row>
    <row r="5" spans="1:54" ht="67.5" customHeight="1" x14ac:dyDescent="0.25">
      <c r="A5" s="37" t="s">
        <v>143</v>
      </c>
      <c r="B5" s="202" t="s">
        <v>722</v>
      </c>
      <c r="C5" s="527" t="s">
        <v>723</v>
      </c>
      <c r="D5" s="109" t="s">
        <v>693</v>
      </c>
      <c r="E5" s="525" t="s">
        <v>107</v>
      </c>
      <c r="F5" s="525" t="s">
        <v>724</v>
      </c>
      <c r="G5" s="526" t="s">
        <v>251</v>
      </c>
      <c r="H5" s="93" t="s">
        <v>252</v>
      </c>
      <c r="I5" s="66" t="s">
        <v>89</v>
      </c>
      <c r="J5" s="66" t="s">
        <v>90</v>
      </c>
      <c r="K5" s="56" t="s">
        <v>129</v>
      </c>
      <c r="L5" s="56" t="s">
        <v>95</v>
      </c>
      <c r="M5" s="57" t="s">
        <v>88</v>
      </c>
      <c r="N5" s="57" t="s">
        <v>671</v>
      </c>
      <c r="O5" s="403" t="s">
        <v>657</v>
      </c>
      <c r="P5" s="404" t="s">
        <v>655</v>
      </c>
      <c r="Q5" s="405" t="s">
        <v>1</v>
      </c>
      <c r="R5" s="406" t="s">
        <v>2</v>
      </c>
      <c r="S5" s="560" t="s">
        <v>249</v>
      </c>
      <c r="T5" s="150" t="s">
        <v>3</v>
      </c>
      <c r="U5" s="121" t="s">
        <v>4</v>
      </c>
      <c r="V5" s="122" t="s">
        <v>5</v>
      </c>
      <c r="W5" s="123" t="s">
        <v>660</v>
      </c>
      <c r="X5" s="124" t="s">
        <v>661</v>
      </c>
      <c r="Y5" s="115" t="s">
        <v>137</v>
      </c>
      <c r="Z5" s="54" t="s">
        <v>3</v>
      </c>
      <c r="AA5" s="55" t="s">
        <v>4</v>
      </c>
      <c r="AB5" s="125" t="s">
        <v>5</v>
      </c>
      <c r="AC5" s="133" t="s">
        <v>660</v>
      </c>
      <c r="AD5" s="140" t="s">
        <v>661</v>
      </c>
      <c r="AE5" s="138" t="s">
        <v>137</v>
      </c>
      <c r="AF5" s="58" t="s">
        <v>3</v>
      </c>
      <c r="AG5" s="59" t="s">
        <v>4</v>
      </c>
      <c r="AH5" s="134" t="s">
        <v>5</v>
      </c>
      <c r="AI5" s="126" t="s">
        <v>660</v>
      </c>
      <c r="AJ5" s="143" t="s">
        <v>661</v>
      </c>
      <c r="AK5" s="141" t="s">
        <v>137</v>
      </c>
      <c r="AL5" s="60" t="s">
        <v>3</v>
      </c>
      <c r="AM5" s="61" t="s">
        <v>4</v>
      </c>
      <c r="AN5" s="146" t="s">
        <v>5</v>
      </c>
      <c r="AO5" s="147" t="s">
        <v>660</v>
      </c>
      <c r="AP5" s="149" t="s">
        <v>661</v>
      </c>
      <c r="AQ5" s="144" t="s">
        <v>6</v>
      </c>
      <c r="AR5" s="78" t="s">
        <v>91</v>
      </c>
      <c r="AS5" s="28" t="s">
        <v>137</v>
      </c>
      <c r="AT5" s="13" t="s">
        <v>3</v>
      </c>
      <c r="AU5" s="12" t="s">
        <v>4</v>
      </c>
      <c r="AV5" s="127" t="s">
        <v>5</v>
      </c>
      <c r="AW5" s="132" t="s">
        <v>660</v>
      </c>
      <c r="AX5" s="131" t="s">
        <v>661</v>
      </c>
      <c r="AY5" s="63" t="s">
        <v>7</v>
      </c>
      <c r="AZ5" s="64" t="s">
        <v>92</v>
      </c>
      <c r="BA5" s="195" t="s">
        <v>178</v>
      </c>
      <c r="BB5" s="557" t="s">
        <v>721</v>
      </c>
    </row>
    <row r="6" spans="1:54" ht="15" customHeight="1" x14ac:dyDescent="0.25">
      <c r="A6" s="157" t="s">
        <v>705</v>
      </c>
      <c r="B6" s="85" t="s">
        <v>651</v>
      </c>
      <c r="C6" s="213" t="s">
        <v>166</v>
      </c>
      <c r="D6" s="188" t="s">
        <v>660</v>
      </c>
      <c r="E6" s="94" t="s">
        <v>700</v>
      </c>
      <c r="F6" s="214" t="str">
        <f>VLOOKUP(G6,Lookups!$T$3:$U$2497,2,FALSE)</f>
        <v>CAT 1</v>
      </c>
      <c r="G6" s="76" t="str">
        <f>VLOOKUP(E6,Lookups!$S$3:$T$2492,2,FALSE)</f>
        <v>xxxxxxxxxx1</v>
      </c>
      <c r="H6" s="181" t="str">
        <f t="shared" ref="H6:H20" si="0">CONCATENATE(C6," ",G6)</f>
        <v>Kehe East xxxxxxxxxx1</v>
      </c>
      <c r="I6" s="157"/>
      <c r="J6" s="157">
        <v>276</v>
      </c>
      <c r="K6" s="161">
        <v>44835</v>
      </c>
      <c r="L6" s="157" t="s">
        <v>99</v>
      </c>
      <c r="M6" s="170">
        <v>45047</v>
      </c>
      <c r="N6" s="224">
        <v>1</v>
      </c>
      <c r="O6" s="223">
        <f>VLOOKUP(E6,Lookups!$AD$3:$AE$148,2,FALSE)</f>
        <v>1.2</v>
      </c>
      <c r="P6" s="226">
        <f>VLOOKUP(E6,Lookups!$AH$3:$AI$148,2,FALSE)</f>
        <v>3</v>
      </c>
      <c r="Q6" s="174">
        <f>VLOOKUP(E6,Lookups!$C$3:$D$249,2,FALSE)</f>
        <v>12</v>
      </c>
      <c r="R6" s="227">
        <f>VLOOKUP(E6,Lookups!$C$3:$E$148,2,FALSE)</f>
        <v>12</v>
      </c>
      <c r="S6" s="155"/>
      <c r="T6" s="46" t="e">
        <f>IF(#REF!="A",#REF!*0.5)+_xlfn.IFNA(#N/A,0)</f>
        <v>#REF!</v>
      </c>
      <c r="U6" s="46" t="e">
        <f>IF(#REF!="b",#REF!*0.25)+_xlfn.IFNA(#N/A,0)</f>
        <v>#REF!</v>
      </c>
      <c r="V6" s="46" t="e">
        <f>IF(#REF!="C",#REF!*0.125)+_xlfn.IFNA(#N/A,0)</f>
        <v>#REF!</v>
      </c>
      <c r="W6" s="46">
        <f t="shared" ref="W6:W69" si="1">IF(D6="Supermarket",O6)+_xlfn.IFNA(#N/A,0)</f>
        <v>1.2</v>
      </c>
      <c r="X6" s="46">
        <f t="shared" ref="X6:X69" si="2">IF(D6="Natural",P6)+_xlfn.IFNA(#N/A,0)</f>
        <v>0</v>
      </c>
      <c r="Y6" s="71">
        <f t="shared" ref="Y6:Y69" si="3">S6*J6</f>
        <v>0</v>
      </c>
      <c r="Z6" s="71"/>
      <c r="AA6" s="71"/>
      <c r="AB6" s="71"/>
      <c r="AC6" s="112">
        <f t="shared" ref="AC6:AC69" si="4">(J6*W6)+_xlfn.IFNA(#N/A,0)</f>
        <v>331.2</v>
      </c>
      <c r="AD6" s="112">
        <f t="shared" ref="AD6:AD69" si="5">(J6*X6)+_xlfn.IFNA(#N/A,0)</f>
        <v>0</v>
      </c>
      <c r="AE6" s="53">
        <f t="shared" ref="AE6:AE69" si="6">(Y6*52)</f>
        <v>0</v>
      </c>
      <c r="AF6" s="47">
        <f t="shared" ref="AF6:AF69" si="7">(Z6*52)+_xlfn.IFNA(#N/A,0)</f>
        <v>0</v>
      </c>
      <c r="AG6" s="47">
        <f t="shared" ref="AG6:AG69" si="8">(AA6*52)+_xlfn.IFNA(#N/A,0)</f>
        <v>0</v>
      </c>
      <c r="AH6" s="47">
        <f t="shared" ref="AH6:AH69" si="9">(AB6*52)+_xlfn.IFNA(#N/A,0)</f>
        <v>0</v>
      </c>
      <c r="AI6" s="47">
        <f t="shared" ref="AI6:AI69" si="10">(AC6*52)+_xlfn.IFNA(#N/A,0)</f>
        <v>17222.399999999998</v>
      </c>
      <c r="AJ6" s="47">
        <f t="shared" ref="AJ6:AJ69" si="11">(AD6*52)+_xlfn.IFNA(#N/A,0)</f>
        <v>0</v>
      </c>
      <c r="AK6" s="48">
        <f t="shared" ref="AK6:AK69" si="12">(AE6/Q6)+_xlfn.IFNA(#N/A,0)</f>
        <v>0</v>
      </c>
      <c r="AL6" s="48"/>
      <c r="AM6" s="48"/>
      <c r="AN6" s="145"/>
      <c r="AO6" s="145">
        <f t="shared" ref="AO6:AO69" si="13">(AI6/Q6)+_xlfn.IFNA(#N/A,0)</f>
        <v>1435.1999999999998</v>
      </c>
      <c r="AP6" s="145">
        <f t="shared" ref="AP6:AP69" si="14">(AJ6/Q6)+_xlfn.IFNA(#N/A,0)</f>
        <v>0</v>
      </c>
      <c r="AQ6" s="414">
        <f t="shared" ref="AQ6:AQ69" si="15">SUM(AK6:AP6)</f>
        <v>1435.1999999999998</v>
      </c>
      <c r="AR6" s="197">
        <f t="shared" ref="AR6:AR37" si="16">AQ6/12</f>
        <v>119.59999999999998</v>
      </c>
      <c r="AS6" s="50">
        <f t="shared" ref="AS6:AS17" si="17">(AE6*R6)+_xlfn.IFNA(#N/A,0)</f>
        <v>0</v>
      </c>
      <c r="AT6" s="50">
        <f t="shared" ref="AT6:AT17" si="18">(AF6*R6)+_xlfn.IFNA(#N/A,0)</f>
        <v>0</v>
      </c>
      <c r="AU6" s="50">
        <f t="shared" ref="AU6:AU17" si="19">(AG6*R6)+_xlfn.IFNA(#N/A,0)</f>
        <v>0</v>
      </c>
      <c r="AV6" s="50">
        <f t="shared" ref="AV6:AV17" si="20">(AH6*R6)+_xlfn.IFNA(#N/A,0)</f>
        <v>0</v>
      </c>
      <c r="AW6" s="50">
        <f t="shared" ref="AW6:AW17" si="21">(AI6*R6)+_xlfn.IFNA(#N/A,0)</f>
        <v>206668.79999999999</v>
      </c>
      <c r="AX6" s="50">
        <f t="shared" ref="AX6:AX17" si="22">(AJ6*R6)+_xlfn.IFNA(#N/A,0)</f>
        <v>0</v>
      </c>
      <c r="AY6" s="45">
        <f t="shared" ref="AY6:AY37" si="23">SUM(AS6:AX6)+_xlfn.IFNA(#N/A,0)</f>
        <v>206668.79999999999</v>
      </c>
      <c r="AZ6" s="45">
        <f t="shared" ref="AZ6:AZ37" si="24">AY6/12</f>
        <v>17222.399999999998</v>
      </c>
      <c r="BA6" s="429">
        <v>44971</v>
      </c>
      <c r="BB6" s="217"/>
    </row>
    <row r="7" spans="1:54" ht="15" customHeight="1" x14ac:dyDescent="0.25">
      <c r="A7" s="157" t="s">
        <v>705</v>
      </c>
      <c r="B7" s="85" t="s">
        <v>651</v>
      </c>
      <c r="C7" s="213" t="s">
        <v>166</v>
      </c>
      <c r="D7" s="188" t="s">
        <v>660</v>
      </c>
      <c r="E7" s="94" t="s">
        <v>701</v>
      </c>
      <c r="F7" s="214" t="str">
        <f>VLOOKUP(G7,Lookups!$T$3:$U$2497,2,FALSE)</f>
        <v>CAT 2</v>
      </c>
      <c r="G7" s="76" t="str">
        <f>VLOOKUP(E7,Lookups!$S$3:$T$2492,2,FALSE)</f>
        <v>xxxxxxxxxx2</v>
      </c>
      <c r="H7" s="181" t="str">
        <f t="shared" si="0"/>
        <v>Kehe East xxxxxxxxxx2</v>
      </c>
      <c r="I7" s="157"/>
      <c r="J7" s="157">
        <v>186</v>
      </c>
      <c r="K7" s="161"/>
      <c r="L7" s="157" t="s">
        <v>99</v>
      </c>
      <c r="M7" s="170">
        <v>44470</v>
      </c>
      <c r="N7" s="224" t="s">
        <v>646</v>
      </c>
      <c r="O7" s="223">
        <f>VLOOKUP(E7,Lookups!$AD$3:$AE$148,2,FALSE)</f>
        <v>1.2309971689999999</v>
      </c>
      <c r="P7" s="226">
        <f>VLOOKUP(E7,Lookups!$AH$3:$AI$148,2,FALSE)</f>
        <v>2.5038011689999999</v>
      </c>
      <c r="Q7" s="174">
        <f>VLOOKUP(E7,Lookups!$C$3:$D$249,2,FALSE)</f>
        <v>12</v>
      </c>
      <c r="R7" s="227">
        <f>VLOOKUP(E7,Lookups!$C$3:$E$148,2,FALSE)</f>
        <v>12</v>
      </c>
      <c r="S7" s="155"/>
      <c r="T7" s="46" t="e">
        <f>IF(#REF!="A",#REF!*0.5)+_xlfn.IFNA(#N/A,0)</f>
        <v>#REF!</v>
      </c>
      <c r="U7" s="46" t="e">
        <f>IF(#REF!="b",#REF!*0.25)+_xlfn.IFNA(#N/A,0)</f>
        <v>#REF!</v>
      </c>
      <c r="V7" s="46" t="e">
        <f>IF(#REF!="C",#REF!*0.125)+_xlfn.IFNA(#N/A,0)</f>
        <v>#REF!</v>
      </c>
      <c r="W7" s="46">
        <f t="shared" si="1"/>
        <v>1.2309971689999999</v>
      </c>
      <c r="X7" s="46">
        <f t="shared" si="2"/>
        <v>0</v>
      </c>
      <c r="Y7" s="71">
        <f t="shared" si="3"/>
        <v>0</v>
      </c>
      <c r="Z7" s="71"/>
      <c r="AA7" s="71"/>
      <c r="AB7" s="71"/>
      <c r="AC7" s="112">
        <f t="shared" si="4"/>
        <v>228.96547343399999</v>
      </c>
      <c r="AD7" s="112">
        <f t="shared" si="5"/>
        <v>0</v>
      </c>
      <c r="AE7" s="53">
        <f t="shared" si="6"/>
        <v>0</v>
      </c>
      <c r="AF7" s="47">
        <f t="shared" si="7"/>
        <v>0</v>
      </c>
      <c r="AG7" s="47">
        <f t="shared" si="8"/>
        <v>0</v>
      </c>
      <c r="AH7" s="47">
        <f t="shared" si="9"/>
        <v>0</v>
      </c>
      <c r="AI7" s="47">
        <f t="shared" si="10"/>
        <v>11906.204618567999</v>
      </c>
      <c r="AJ7" s="47">
        <f t="shared" si="11"/>
        <v>0</v>
      </c>
      <c r="AK7" s="48">
        <f t="shared" si="12"/>
        <v>0</v>
      </c>
      <c r="AL7" s="48"/>
      <c r="AM7" s="48"/>
      <c r="AN7" s="145"/>
      <c r="AO7" s="145">
        <f t="shared" si="13"/>
        <v>992.1837182139999</v>
      </c>
      <c r="AP7" s="145">
        <f t="shared" si="14"/>
        <v>0</v>
      </c>
      <c r="AQ7" s="414">
        <f t="shared" si="15"/>
        <v>992.1837182139999</v>
      </c>
      <c r="AR7" s="197">
        <f t="shared" si="16"/>
        <v>82.68197651783332</v>
      </c>
      <c r="AS7" s="50">
        <f t="shared" si="17"/>
        <v>0</v>
      </c>
      <c r="AT7" s="50">
        <f t="shared" si="18"/>
        <v>0</v>
      </c>
      <c r="AU7" s="50">
        <f t="shared" si="19"/>
        <v>0</v>
      </c>
      <c r="AV7" s="50">
        <f t="shared" si="20"/>
        <v>0</v>
      </c>
      <c r="AW7" s="50">
        <f t="shared" si="21"/>
        <v>142874.45542281598</v>
      </c>
      <c r="AX7" s="50">
        <f t="shared" si="22"/>
        <v>0</v>
      </c>
      <c r="AY7" s="45">
        <f t="shared" si="23"/>
        <v>142874.45542281598</v>
      </c>
      <c r="AZ7" s="45">
        <f t="shared" si="24"/>
        <v>11906.204618567999</v>
      </c>
      <c r="BA7" s="429">
        <v>44972</v>
      </c>
      <c r="BB7" s="217"/>
    </row>
    <row r="8" spans="1:54" ht="15" customHeight="1" x14ac:dyDescent="0.25">
      <c r="A8" s="157" t="s">
        <v>705</v>
      </c>
      <c r="B8" s="42" t="s">
        <v>177</v>
      </c>
      <c r="C8" s="158" t="s">
        <v>167</v>
      </c>
      <c r="D8" s="188" t="s">
        <v>660</v>
      </c>
      <c r="E8" s="94" t="s">
        <v>700</v>
      </c>
      <c r="F8" s="214" t="str">
        <f>VLOOKUP(G8,Lookups!$T$3:$U$2497,2,FALSE)</f>
        <v>CAT 1</v>
      </c>
      <c r="G8" s="76" t="str">
        <f>VLOOKUP(E8,Lookups!$S$3:$T$2492,2,FALSE)</f>
        <v>xxxxxxxxxx1</v>
      </c>
      <c r="H8" s="181" t="str">
        <f t="shared" si="0"/>
        <v>Kehe West xxxxxxxxxx1</v>
      </c>
      <c r="I8" s="157"/>
      <c r="J8" s="178">
        <v>70</v>
      </c>
      <c r="K8" s="177">
        <v>43891</v>
      </c>
      <c r="L8" s="157" t="s">
        <v>99</v>
      </c>
      <c r="M8" s="165">
        <v>44228</v>
      </c>
      <c r="N8" s="225" t="s">
        <v>646</v>
      </c>
      <c r="O8" s="223">
        <f>VLOOKUP(E8,Lookups!$AD$3:$AE$148,2,FALSE)</f>
        <v>1.2</v>
      </c>
      <c r="P8" s="226">
        <f>VLOOKUP(E8,Lookups!$AH$3:$AI$148,2,FALSE)</f>
        <v>3</v>
      </c>
      <c r="Q8" s="174">
        <f>VLOOKUP(E8,Lookups!$C$3:$D$249,2,FALSE)</f>
        <v>12</v>
      </c>
      <c r="R8" s="227">
        <f>VLOOKUP(E8,Lookups!$C$3:$E$148,2,FALSE)</f>
        <v>12</v>
      </c>
      <c r="S8" s="155"/>
      <c r="T8" s="46" t="e">
        <f>IF(#REF!="A",#REF!*0.5)+_xlfn.IFNA(#N/A,0)</f>
        <v>#REF!</v>
      </c>
      <c r="U8" s="46" t="e">
        <f>IF(#REF!="b",#REF!*0.25)+_xlfn.IFNA(#N/A,0)</f>
        <v>#REF!</v>
      </c>
      <c r="V8" s="46" t="e">
        <f>IF(#REF!="C",#REF!*0.125)+_xlfn.IFNA(#N/A,0)</f>
        <v>#REF!</v>
      </c>
      <c r="W8" s="46">
        <f t="shared" si="1"/>
        <v>1.2</v>
      </c>
      <c r="X8" s="46">
        <f t="shared" si="2"/>
        <v>0</v>
      </c>
      <c r="Y8" s="71">
        <f t="shared" si="3"/>
        <v>0</v>
      </c>
      <c r="Z8" s="71"/>
      <c r="AA8" s="71"/>
      <c r="AB8" s="71"/>
      <c r="AC8" s="112">
        <f t="shared" si="4"/>
        <v>84</v>
      </c>
      <c r="AD8" s="112">
        <f t="shared" si="5"/>
        <v>0</v>
      </c>
      <c r="AE8" s="53">
        <f t="shared" si="6"/>
        <v>0</v>
      </c>
      <c r="AF8" s="47">
        <f t="shared" si="7"/>
        <v>0</v>
      </c>
      <c r="AG8" s="47">
        <f t="shared" si="8"/>
        <v>0</v>
      </c>
      <c r="AH8" s="47">
        <f t="shared" si="9"/>
        <v>0</v>
      </c>
      <c r="AI8" s="47">
        <f t="shared" si="10"/>
        <v>4368</v>
      </c>
      <c r="AJ8" s="47">
        <f t="shared" si="11"/>
        <v>0</v>
      </c>
      <c r="AK8" s="48">
        <f t="shared" si="12"/>
        <v>0</v>
      </c>
      <c r="AL8" s="48"/>
      <c r="AM8" s="48"/>
      <c r="AN8" s="145"/>
      <c r="AO8" s="145">
        <f t="shared" si="13"/>
        <v>364</v>
      </c>
      <c r="AP8" s="145">
        <f t="shared" si="14"/>
        <v>0</v>
      </c>
      <c r="AQ8" s="414">
        <f t="shared" si="15"/>
        <v>364</v>
      </c>
      <c r="AR8" s="197">
        <f t="shared" si="16"/>
        <v>30.333333333333332</v>
      </c>
      <c r="AS8" s="50">
        <f t="shared" si="17"/>
        <v>0</v>
      </c>
      <c r="AT8" s="50">
        <f t="shared" si="18"/>
        <v>0</v>
      </c>
      <c r="AU8" s="50">
        <f t="shared" si="19"/>
        <v>0</v>
      </c>
      <c r="AV8" s="50">
        <f t="shared" si="20"/>
        <v>0</v>
      </c>
      <c r="AW8" s="50">
        <f t="shared" si="21"/>
        <v>52416</v>
      </c>
      <c r="AX8" s="50">
        <f t="shared" si="22"/>
        <v>0</v>
      </c>
      <c r="AY8" s="45">
        <f t="shared" si="23"/>
        <v>52416</v>
      </c>
      <c r="AZ8" s="45">
        <f t="shared" si="24"/>
        <v>4368</v>
      </c>
      <c r="BA8" s="429">
        <v>44972</v>
      </c>
      <c r="BB8" s="185"/>
    </row>
    <row r="9" spans="1:54" ht="15" customHeight="1" x14ac:dyDescent="0.25">
      <c r="A9" s="157" t="s">
        <v>705</v>
      </c>
      <c r="B9" s="42" t="s">
        <v>177</v>
      </c>
      <c r="C9" s="160" t="s">
        <v>167</v>
      </c>
      <c r="D9" s="188" t="s">
        <v>660</v>
      </c>
      <c r="E9" s="94" t="s">
        <v>701</v>
      </c>
      <c r="F9" s="214" t="str">
        <f>VLOOKUP(G9,Lookups!$T$3:$U$2497,2,FALSE)</f>
        <v>CAT 2</v>
      </c>
      <c r="G9" s="76" t="str">
        <f>VLOOKUP(E9,Lookups!$S$3:$T$2492,2,FALSE)</f>
        <v>xxxxxxxxxx2</v>
      </c>
      <c r="H9" s="181" t="str">
        <f t="shared" si="0"/>
        <v>Kehe West xxxxxxxxxx2</v>
      </c>
      <c r="I9" s="43"/>
      <c r="J9" s="162">
        <v>70</v>
      </c>
      <c r="K9" s="163">
        <v>43891</v>
      </c>
      <c r="L9" s="157" t="s">
        <v>99</v>
      </c>
      <c r="M9" s="165">
        <v>44228</v>
      </c>
      <c r="N9" s="225" t="s">
        <v>646</v>
      </c>
      <c r="O9" s="223">
        <f>VLOOKUP(E9,Lookups!$AD$3:$AE$148,2,FALSE)</f>
        <v>1.2309971689999999</v>
      </c>
      <c r="P9" s="226">
        <f>VLOOKUP(E9,Lookups!$AH$3:$AI$148,2,FALSE)</f>
        <v>2.5038011689999999</v>
      </c>
      <c r="Q9" s="174">
        <f>VLOOKUP(E9,Lookups!$C$3:$D$249,2,FALSE)</f>
        <v>12</v>
      </c>
      <c r="R9" s="227">
        <f>VLOOKUP(E9,Lookups!$C$3:$E$148,2,FALSE)</f>
        <v>12</v>
      </c>
      <c r="S9" s="155"/>
      <c r="T9" s="46" t="e">
        <f>IF(#REF!="A",#REF!*0.5)+_xlfn.IFNA(#N/A,0)</f>
        <v>#REF!</v>
      </c>
      <c r="U9" s="46" t="e">
        <f>IF(#REF!="b",#REF!*0.25)+_xlfn.IFNA(#N/A,0)</f>
        <v>#REF!</v>
      </c>
      <c r="V9" s="46" t="e">
        <f>IF(#REF!="C",#REF!*0.125)+_xlfn.IFNA(#N/A,0)</f>
        <v>#REF!</v>
      </c>
      <c r="W9" s="46">
        <f t="shared" si="1"/>
        <v>1.2309971689999999</v>
      </c>
      <c r="X9" s="46">
        <f t="shared" si="2"/>
        <v>0</v>
      </c>
      <c r="Y9" s="71">
        <f t="shared" si="3"/>
        <v>0</v>
      </c>
      <c r="Z9" s="71"/>
      <c r="AA9" s="71"/>
      <c r="AB9" s="71"/>
      <c r="AC9" s="112">
        <f t="shared" si="4"/>
        <v>86.169801829999997</v>
      </c>
      <c r="AD9" s="112">
        <f t="shared" si="5"/>
        <v>0</v>
      </c>
      <c r="AE9" s="53">
        <f t="shared" si="6"/>
        <v>0</v>
      </c>
      <c r="AF9" s="47">
        <f t="shared" si="7"/>
        <v>0</v>
      </c>
      <c r="AG9" s="47">
        <f t="shared" si="8"/>
        <v>0</v>
      </c>
      <c r="AH9" s="47">
        <f t="shared" si="9"/>
        <v>0</v>
      </c>
      <c r="AI9" s="47">
        <f t="shared" si="10"/>
        <v>4480.8296951599996</v>
      </c>
      <c r="AJ9" s="47">
        <f t="shared" si="11"/>
        <v>0</v>
      </c>
      <c r="AK9" s="48">
        <f t="shared" si="12"/>
        <v>0</v>
      </c>
      <c r="AL9" s="48"/>
      <c r="AM9" s="48"/>
      <c r="AN9" s="145"/>
      <c r="AO9" s="145">
        <f t="shared" si="13"/>
        <v>373.40247459666665</v>
      </c>
      <c r="AP9" s="145">
        <f t="shared" si="14"/>
        <v>0</v>
      </c>
      <c r="AQ9" s="414">
        <f t="shared" si="15"/>
        <v>373.40247459666665</v>
      </c>
      <c r="AR9" s="197">
        <f t="shared" si="16"/>
        <v>31.116872883055553</v>
      </c>
      <c r="AS9" s="50">
        <f t="shared" si="17"/>
        <v>0</v>
      </c>
      <c r="AT9" s="50">
        <f t="shared" si="18"/>
        <v>0</v>
      </c>
      <c r="AU9" s="50">
        <f t="shared" si="19"/>
        <v>0</v>
      </c>
      <c r="AV9" s="50">
        <f t="shared" si="20"/>
        <v>0</v>
      </c>
      <c r="AW9" s="50">
        <f t="shared" si="21"/>
        <v>53769.956341919999</v>
      </c>
      <c r="AX9" s="50">
        <f t="shared" si="22"/>
        <v>0</v>
      </c>
      <c r="AY9" s="45">
        <f t="shared" si="23"/>
        <v>53769.956341919999</v>
      </c>
      <c r="AZ9" s="45">
        <f t="shared" si="24"/>
        <v>4480.8296951599996</v>
      </c>
      <c r="BA9" s="429">
        <v>44972</v>
      </c>
      <c r="BB9" s="185"/>
    </row>
    <row r="10" spans="1:54" ht="15" customHeight="1" x14ac:dyDescent="0.25">
      <c r="A10" s="157" t="s">
        <v>705</v>
      </c>
      <c r="B10" s="42" t="s">
        <v>177</v>
      </c>
      <c r="C10" s="160" t="s">
        <v>167</v>
      </c>
      <c r="D10" s="188" t="s">
        <v>660</v>
      </c>
      <c r="E10" s="191" t="s">
        <v>702</v>
      </c>
      <c r="F10" s="214" t="str">
        <f>VLOOKUP(G10,Lookups!$T$3:$U$2497,2,FALSE)</f>
        <v>CAT 3</v>
      </c>
      <c r="G10" s="76" t="str">
        <f>VLOOKUP(E10,Lookups!$S$3:$T$2492,2,FALSE)</f>
        <v>xxxxxxxxxx3</v>
      </c>
      <c r="H10" s="181" t="str">
        <f t="shared" si="0"/>
        <v>Kehe West xxxxxxxxxx3</v>
      </c>
      <c r="I10" s="43"/>
      <c r="J10" s="162">
        <v>70</v>
      </c>
      <c r="K10" s="163">
        <v>43891</v>
      </c>
      <c r="L10" s="157" t="s">
        <v>99</v>
      </c>
      <c r="M10" s="165">
        <v>44228</v>
      </c>
      <c r="N10" s="225" t="s">
        <v>646</v>
      </c>
      <c r="O10" s="223">
        <f>VLOOKUP(E10,Lookups!$AD$3:$AE$148,2,FALSE)</f>
        <v>1.169229504</v>
      </c>
      <c r="P10" s="226">
        <f>VLOOKUP(E10,Lookups!$AH$3:$AI$148,2,FALSE)</f>
        <v>2.8760148220000001</v>
      </c>
      <c r="Q10" s="174">
        <f>VLOOKUP(E10,Lookups!$C$3:$D$249,2,FALSE)</f>
        <v>12</v>
      </c>
      <c r="R10" s="227">
        <f>VLOOKUP(E10,Lookups!$C$3:$E$148,2,FALSE)</f>
        <v>12</v>
      </c>
      <c r="S10" s="155"/>
      <c r="T10" s="46" t="e">
        <f>IF(#REF!="A",#REF!*0.5)+_xlfn.IFNA(#N/A,0)</f>
        <v>#REF!</v>
      </c>
      <c r="U10" s="46" t="e">
        <f>IF(#REF!="b",#REF!*0.25)+_xlfn.IFNA(#N/A,0)</f>
        <v>#REF!</v>
      </c>
      <c r="V10" s="46" t="e">
        <f>IF(#REF!="C",#REF!*0.125)+_xlfn.IFNA(#N/A,0)</f>
        <v>#REF!</v>
      </c>
      <c r="W10" s="46">
        <f t="shared" si="1"/>
        <v>1.169229504</v>
      </c>
      <c r="X10" s="46">
        <f t="shared" si="2"/>
        <v>0</v>
      </c>
      <c r="Y10" s="71">
        <f t="shared" si="3"/>
        <v>0</v>
      </c>
      <c r="Z10" s="71"/>
      <c r="AA10" s="71"/>
      <c r="AB10" s="71"/>
      <c r="AC10" s="112">
        <f t="shared" si="4"/>
        <v>81.846065280000005</v>
      </c>
      <c r="AD10" s="112">
        <f t="shared" si="5"/>
        <v>0</v>
      </c>
      <c r="AE10" s="53">
        <f t="shared" si="6"/>
        <v>0</v>
      </c>
      <c r="AF10" s="47">
        <f t="shared" si="7"/>
        <v>0</v>
      </c>
      <c r="AG10" s="47">
        <f t="shared" si="8"/>
        <v>0</v>
      </c>
      <c r="AH10" s="47">
        <f t="shared" si="9"/>
        <v>0</v>
      </c>
      <c r="AI10" s="47">
        <f t="shared" si="10"/>
        <v>4255.99539456</v>
      </c>
      <c r="AJ10" s="47">
        <f t="shared" si="11"/>
        <v>0</v>
      </c>
      <c r="AK10" s="48">
        <f t="shared" si="12"/>
        <v>0</v>
      </c>
      <c r="AL10" s="48"/>
      <c r="AM10" s="48"/>
      <c r="AN10" s="145"/>
      <c r="AO10" s="145">
        <f t="shared" si="13"/>
        <v>354.66628287999998</v>
      </c>
      <c r="AP10" s="145">
        <f t="shared" si="14"/>
        <v>0</v>
      </c>
      <c r="AQ10" s="414">
        <f t="shared" si="15"/>
        <v>354.66628287999998</v>
      </c>
      <c r="AR10" s="197">
        <f t="shared" si="16"/>
        <v>29.555523573333332</v>
      </c>
      <c r="AS10" s="50">
        <f t="shared" si="17"/>
        <v>0</v>
      </c>
      <c r="AT10" s="50">
        <f t="shared" si="18"/>
        <v>0</v>
      </c>
      <c r="AU10" s="50">
        <f t="shared" si="19"/>
        <v>0</v>
      </c>
      <c r="AV10" s="50">
        <f t="shared" si="20"/>
        <v>0</v>
      </c>
      <c r="AW10" s="50">
        <f t="shared" si="21"/>
        <v>51071.944734720004</v>
      </c>
      <c r="AX10" s="50">
        <f t="shared" si="22"/>
        <v>0</v>
      </c>
      <c r="AY10" s="45">
        <f t="shared" si="23"/>
        <v>51071.944734720004</v>
      </c>
      <c r="AZ10" s="45">
        <f t="shared" si="24"/>
        <v>4255.99539456</v>
      </c>
      <c r="BA10" s="429">
        <v>44972</v>
      </c>
      <c r="BB10" s="185"/>
    </row>
    <row r="11" spans="1:54" ht="15" customHeight="1" x14ac:dyDescent="0.25">
      <c r="A11" s="157" t="s">
        <v>705</v>
      </c>
      <c r="B11" s="42" t="s">
        <v>177</v>
      </c>
      <c r="C11" s="158" t="s">
        <v>167</v>
      </c>
      <c r="D11" s="188" t="s">
        <v>660</v>
      </c>
      <c r="E11" s="191" t="s">
        <v>703</v>
      </c>
      <c r="F11" s="214" t="str">
        <f>VLOOKUP(G11,Lookups!$T$3:$U$2497,2,FALSE)</f>
        <v>CAT 4</v>
      </c>
      <c r="G11" s="76" t="str">
        <f>VLOOKUP(E11,Lookups!$S$3:$T$2492,2,FALSE)</f>
        <v>xxxxxxxxxx4</v>
      </c>
      <c r="H11" s="181" t="str">
        <f t="shared" si="0"/>
        <v>Kehe West xxxxxxxxxx4</v>
      </c>
      <c r="I11" s="157"/>
      <c r="J11" s="178">
        <v>70</v>
      </c>
      <c r="K11" s="177">
        <v>43891</v>
      </c>
      <c r="L11" s="157" t="s">
        <v>99</v>
      </c>
      <c r="M11" s="165">
        <v>44228</v>
      </c>
      <c r="N11" s="225" t="s">
        <v>646</v>
      </c>
      <c r="O11" s="223">
        <f>VLOOKUP(E11,Lookups!$AD$3:$AE$148,2,FALSE)</f>
        <v>1.2623833040000001</v>
      </c>
      <c r="P11" s="226">
        <f>VLOOKUP(E11,Lookups!$AH$3:$AI$148,2,FALSE)</f>
        <v>2.370249088</v>
      </c>
      <c r="Q11" s="174">
        <f>VLOOKUP(E11,Lookups!$C$3:$D$249,2,FALSE)</f>
        <v>12</v>
      </c>
      <c r="R11" s="227">
        <f>VLOOKUP(E11,Lookups!$C$3:$E$148,2,FALSE)</f>
        <v>12</v>
      </c>
      <c r="S11" s="155"/>
      <c r="T11" s="46" t="e">
        <f>IF(#REF!="A",#REF!*0.5)+_xlfn.IFNA(#N/A,0)</f>
        <v>#REF!</v>
      </c>
      <c r="U11" s="46" t="e">
        <f>IF(#REF!="b",#REF!*0.25)+_xlfn.IFNA(#N/A,0)</f>
        <v>#REF!</v>
      </c>
      <c r="V11" s="46" t="e">
        <f>IF(#REF!="C",#REF!*0.125)+_xlfn.IFNA(#N/A,0)</f>
        <v>#REF!</v>
      </c>
      <c r="W11" s="46">
        <f t="shared" si="1"/>
        <v>1.2623833040000001</v>
      </c>
      <c r="X11" s="46">
        <f t="shared" si="2"/>
        <v>0</v>
      </c>
      <c r="Y11" s="71">
        <f t="shared" si="3"/>
        <v>0</v>
      </c>
      <c r="Z11" s="71"/>
      <c r="AA11" s="71"/>
      <c r="AB11" s="71"/>
      <c r="AC11" s="112">
        <f t="shared" si="4"/>
        <v>88.366831280000014</v>
      </c>
      <c r="AD11" s="112">
        <f t="shared" si="5"/>
        <v>0</v>
      </c>
      <c r="AE11" s="53">
        <f t="shared" si="6"/>
        <v>0</v>
      </c>
      <c r="AF11" s="47">
        <f t="shared" si="7"/>
        <v>0</v>
      </c>
      <c r="AG11" s="47">
        <f t="shared" si="8"/>
        <v>0</v>
      </c>
      <c r="AH11" s="47">
        <f t="shared" si="9"/>
        <v>0</v>
      </c>
      <c r="AI11" s="47">
        <f t="shared" si="10"/>
        <v>4595.0752265600004</v>
      </c>
      <c r="AJ11" s="47">
        <f t="shared" si="11"/>
        <v>0</v>
      </c>
      <c r="AK11" s="48">
        <f t="shared" si="12"/>
        <v>0</v>
      </c>
      <c r="AL11" s="48"/>
      <c r="AM11" s="48"/>
      <c r="AN11" s="145"/>
      <c r="AO11" s="145">
        <f t="shared" si="13"/>
        <v>382.92293554666668</v>
      </c>
      <c r="AP11" s="145">
        <f t="shared" si="14"/>
        <v>0</v>
      </c>
      <c r="AQ11" s="414">
        <f t="shared" si="15"/>
        <v>382.92293554666668</v>
      </c>
      <c r="AR11" s="197">
        <f t="shared" si="16"/>
        <v>31.91024462888889</v>
      </c>
      <c r="AS11" s="50">
        <f t="shared" si="17"/>
        <v>0</v>
      </c>
      <c r="AT11" s="50">
        <f t="shared" si="18"/>
        <v>0</v>
      </c>
      <c r="AU11" s="50">
        <f t="shared" si="19"/>
        <v>0</v>
      </c>
      <c r="AV11" s="50">
        <f t="shared" si="20"/>
        <v>0</v>
      </c>
      <c r="AW11" s="50">
        <f t="shared" si="21"/>
        <v>55140.902718720004</v>
      </c>
      <c r="AX11" s="50">
        <f t="shared" si="22"/>
        <v>0</v>
      </c>
      <c r="AY11" s="45">
        <f t="shared" si="23"/>
        <v>55140.902718720004</v>
      </c>
      <c r="AZ11" s="45">
        <f t="shared" si="24"/>
        <v>4595.0752265600004</v>
      </c>
      <c r="BA11" s="429">
        <v>44972</v>
      </c>
      <c r="BB11" s="185"/>
    </row>
    <row r="12" spans="1:54" ht="15" customHeight="1" x14ac:dyDescent="0.25">
      <c r="A12" s="157" t="s">
        <v>705</v>
      </c>
      <c r="B12" s="42" t="s">
        <v>177</v>
      </c>
      <c r="C12" s="158" t="s">
        <v>167</v>
      </c>
      <c r="D12" s="188" t="s">
        <v>660</v>
      </c>
      <c r="E12" s="191" t="s">
        <v>704</v>
      </c>
      <c r="F12" s="214" t="str">
        <f>VLOOKUP(G12,Lookups!$T$3:$U$2497,2,FALSE)</f>
        <v>CAT 5</v>
      </c>
      <c r="G12" s="76" t="str">
        <f>VLOOKUP(E12,Lookups!$S$3:$T$2492,2,FALSE)</f>
        <v>xxxxxxxxxx5</v>
      </c>
      <c r="H12" s="181" t="str">
        <f t="shared" si="0"/>
        <v>Kehe West xxxxxxxxxx5</v>
      </c>
      <c r="I12" s="157"/>
      <c r="J12" s="178">
        <v>70</v>
      </c>
      <c r="K12" s="177">
        <v>43891</v>
      </c>
      <c r="L12" s="157" t="s">
        <v>99</v>
      </c>
      <c r="M12" s="165">
        <v>44228</v>
      </c>
      <c r="N12" s="225" t="s">
        <v>646</v>
      </c>
      <c r="O12" s="223">
        <f>VLOOKUP(E12,Lookups!$AD$3:$AE$148,2,FALSE)</f>
        <v>1.0035713159999999</v>
      </c>
      <c r="P12" s="226">
        <f>VLOOKUP(E12,Lookups!$AH$3:$AI$148,2,FALSE)</f>
        <v>1.926370728</v>
      </c>
      <c r="Q12" s="174">
        <f>VLOOKUP(E12,Lookups!$C$3:$D$249,2,FALSE)</f>
        <v>12</v>
      </c>
      <c r="R12" s="227">
        <f>VLOOKUP(E12,Lookups!$C$3:$E$148,2,FALSE)</f>
        <v>12</v>
      </c>
      <c r="S12" s="155"/>
      <c r="T12" s="46" t="e">
        <f>IF(#REF!="A",#REF!*0.5)+_xlfn.IFNA(#N/A,0)</f>
        <v>#REF!</v>
      </c>
      <c r="U12" s="46" t="e">
        <f>IF(#REF!="b",#REF!*0.25)+_xlfn.IFNA(#N/A,0)</f>
        <v>#REF!</v>
      </c>
      <c r="V12" s="46" t="e">
        <f>IF(#REF!="C",#REF!*0.125)+_xlfn.IFNA(#N/A,0)</f>
        <v>#REF!</v>
      </c>
      <c r="W12" s="46">
        <f t="shared" si="1"/>
        <v>1.0035713159999999</v>
      </c>
      <c r="X12" s="46">
        <f t="shared" si="2"/>
        <v>0</v>
      </c>
      <c r="Y12" s="71">
        <f t="shared" si="3"/>
        <v>0</v>
      </c>
      <c r="Z12" s="71"/>
      <c r="AA12" s="71"/>
      <c r="AB12" s="71"/>
      <c r="AC12" s="112">
        <f t="shared" si="4"/>
        <v>70.249992120000002</v>
      </c>
      <c r="AD12" s="112">
        <f t="shared" si="5"/>
        <v>0</v>
      </c>
      <c r="AE12" s="53">
        <f t="shared" si="6"/>
        <v>0</v>
      </c>
      <c r="AF12" s="47">
        <f t="shared" si="7"/>
        <v>0</v>
      </c>
      <c r="AG12" s="47">
        <f t="shared" si="8"/>
        <v>0</v>
      </c>
      <c r="AH12" s="47">
        <f t="shared" si="9"/>
        <v>0</v>
      </c>
      <c r="AI12" s="47">
        <f t="shared" si="10"/>
        <v>3652.9995902400001</v>
      </c>
      <c r="AJ12" s="47">
        <f t="shared" si="11"/>
        <v>0</v>
      </c>
      <c r="AK12" s="48">
        <f t="shared" si="12"/>
        <v>0</v>
      </c>
      <c r="AL12" s="48"/>
      <c r="AM12" s="48"/>
      <c r="AN12" s="145"/>
      <c r="AO12" s="145">
        <f t="shared" si="13"/>
        <v>304.41663252000001</v>
      </c>
      <c r="AP12" s="145">
        <f t="shared" si="14"/>
        <v>0</v>
      </c>
      <c r="AQ12" s="414">
        <f t="shared" si="15"/>
        <v>304.41663252000001</v>
      </c>
      <c r="AR12" s="197">
        <f t="shared" si="16"/>
        <v>25.368052710000001</v>
      </c>
      <c r="AS12" s="50">
        <f t="shared" si="17"/>
        <v>0</v>
      </c>
      <c r="AT12" s="50">
        <f t="shared" si="18"/>
        <v>0</v>
      </c>
      <c r="AU12" s="50">
        <f t="shared" si="19"/>
        <v>0</v>
      </c>
      <c r="AV12" s="50">
        <f t="shared" si="20"/>
        <v>0</v>
      </c>
      <c r="AW12" s="50">
        <f t="shared" si="21"/>
        <v>43835.995082879999</v>
      </c>
      <c r="AX12" s="50">
        <f t="shared" si="22"/>
        <v>0</v>
      </c>
      <c r="AY12" s="45">
        <f t="shared" si="23"/>
        <v>43835.995082879999</v>
      </c>
      <c r="AZ12" s="45">
        <f t="shared" si="24"/>
        <v>3652.9995902400001</v>
      </c>
      <c r="BA12" s="429">
        <v>44972</v>
      </c>
      <c r="BB12" s="185"/>
    </row>
    <row r="13" spans="1:54" ht="15" customHeight="1" x14ac:dyDescent="0.25">
      <c r="A13" s="43" t="s">
        <v>706</v>
      </c>
      <c r="B13" s="44" t="s">
        <v>630</v>
      </c>
      <c r="C13" s="157" t="s">
        <v>166</v>
      </c>
      <c r="D13" s="188" t="s">
        <v>661</v>
      </c>
      <c r="E13" s="94" t="s">
        <v>700</v>
      </c>
      <c r="F13" s="214" t="str">
        <f>VLOOKUP(G13,Lookups!$T$3:$U$2497,2,FALSE)</f>
        <v>CAT 1</v>
      </c>
      <c r="G13" s="76" t="str">
        <f>VLOOKUP(E13,Lookups!$S$3:$T$2492,2,FALSE)</f>
        <v>xxxxxxxxxx1</v>
      </c>
      <c r="H13" s="181" t="str">
        <f t="shared" si="0"/>
        <v>Kehe East xxxxxxxxxx1</v>
      </c>
      <c r="I13" s="43"/>
      <c r="J13" s="43">
        <v>4</v>
      </c>
      <c r="K13" s="161">
        <v>44317</v>
      </c>
      <c r="L13" s="43" t="s">
        <v>99</v>
      </c>
      <c r="M13" s="180">
        <v>44440</v>
      </c>
      <c r="N13" s="224" t="s">
        <v>646</v>
      </c>
      <c r="O13" s="223">
        <f>VLOOKUP(E13,Lookups!$AD$3:$AE$148,2,FALSE)</f>
        <v>1.2</v>
      </c>
      <c r="P13" s="226">
        <f>VLOOKUP(E13,Lookups!$AH$3:$AI$148,2,FALSE)</f>
        <v>3</v>
      </c>
      <c r="Q13" s="174">
        <f>VLOOKUP(E13,Lookups!$C$3:$D$249,2,FALSE)</f>
        <v>12</v>
      </c>
      <c r="R13" s="227">
        <f>VLOOKUP(E13,Lookups!$C$3:$E$148,2,FALSE)</f>
        <v>12</v>
      </c>
      <c r="S13" s="156"/>
      <c r="T13" s="46" t="e">
        <f>IF(#REF!="A",#REF!*0.5)+_xlfn.IFNA(#N/A,0)</f>
        <v>#REF!</v>
      </c>
      <c r="U13" s="46" t="e">
        <f>IF(#REF!="b",#REF!*0.25)+_xlfn.IFNA(#N/A,0)</f>
        <v>#REF!</v>
      </c>
      <c r="V13" s="46" t="e">
        <f>IF(#REF!="C",#REF!*0.125)+_xlfn.IFNA(#N/A,0)</f>
        <v>#REF!</v>
      </c>
      <c r="W13" s="46">
        <f t="shared" si="1"/>
        <v>0</v>
      </c>
      <c r="X13" s="46">
        <f t="shared" si="2"/>
        <v>3</v>
      </c>
      <c r="Y13" s="71">
        <f t="shared" si="3"/>
        <v>0</v>
      </c>
      <c r="Z13" s="71"/>
      <c r="AA13" s="71"/>
      <c r="AB13" s="71"/>
      <c r="AC13" s="112">
        <f t="shared" si="4"/>
        <v>0</v>
      </c>
      <c r="AD13" s="112">
        <f t="shared" si="5"/>
        <v>12</v>
      </c>
      <c r="AE13" s="53">
        <f t="shared" si="6"/>
        <v>0</v>
      </c>
      <c r="AF13" s="47">
        <f t="shared" si="7"/>
        <v>0</v>
      </c>
      <c r="AG13" s="47">
        <f t="shared" si="8"/>
        <v>0</v>
      </c>
      <c r="AH13" s="47">
        <f t="shared" si="9"/>
        <v>0</v>
      </c>
      <c r="AI13" s="47">
        <f t="shared" si="10"/>
        <v>0</v>
      </c>
      <c r="AJ13" s="47">
        <f t="shared" si="11"/>
        <v>624</v>
      </c>
      <c r="AK13" s="48">
        <f t="shared" si="12"/>
        <v>0</v>
      </c>
      <c r="AL13" s="48"/>
      <c r="AM13" s="48"/>
      <c r="AN13" s="145"/>
      <c r="AO13" s="145">
        <f t="shared" si="13"/>
        <v>0</v>
      </c>
      <c r="AP13" s="145">
        <f t="shared" si="14"/>
        <v>52</v>
      </c>
      <c r="AQ13" s="414">
        <f t="shared" si="15"/>
        <v>52</v>
      </c>
      <c r="AR13" s="197">
        <f t="shared" si="16"/>
        <v>4.333333333333333</v>
      </c>
      <c r="AS13" s="50">
        <f t="shared" si="17"/>
        <v>0</v>
      </c>
      <c r="AT13" s="50">
        <f t="shared" si="18"/>
        <v>0</v>
      </c>
      <c r="AU13" s="50">
        <f t="shared" si="19"/>
        <v>0</v>
      </c>
      <c r="AV13" s="50">
        <f t="shared" si="20"/>
        <v>0</v>
      </c>
      <c r="AW13" s="50">
        <f t="shared" si="21"/>
        <v>0</v>
      </c>
      <c r="AX13" s="50">
        <f t="shared" si="22"/>
        <v>7488</v>
      </c>
      <c r="AY13" s="45">
        <f t="shared" si="23"/>
        <v>7488</v>
      </c>
      <c r="AZ13" s="45">
        <f t="shared" si="24"/>
        <v>624</v>
      </c>
      <c r="BA13" s="429">
        <v>44972</v>
      </c>
      <c r="BB13" s="185"/>
    </row>
    <row r="14" spans="1:54" ht="15" customHeight="1" x14ac:dyDescent="0.25">
      <c r="A14" s="43" t="s">
        <v>706</v>
      </c>
      <c r="B14" s="44" t="s">
        <v>630</v>
      </c>
      <c r="C14" s="157" t="s">
        <v>166</v>
      </c>
      <c r="D14" s="188" t="s">
        <v>661</v>
      </c>
      <c r="E14" s="94" t="s">
        <v>701</v>
      </c>
      <c r="F14" s="214" t="str">
        <f>VLOOKUP(G14,Lookups!$T$3:$U$2497,2,FALSE)</f>
        <v>CAT 2</v>
      </c>
      <c r="G14" s="76" t="str">
        <f>VLOOKUP(E14,Lookups!$S$3:$T$2492,2,FALSE)</f>
        <v>xxxxxxxxxx2</v>
      </c>
      <c r="H14" s="181" t="str">
        <f t="shared" si="0"/>
        <v>Kehe East xxxxxxxxxx2</v>
      </c>
      <c r="I14" s="43"/>
      <c r="J14" s="162">
        <v>6</v>
      </c>
      <c r="K14" s="163">
        <v>44317</v>
      </c>
      <c r="L14" s="43" t="s">
        <v>99</v>
      </c>
      <c r="M14" s="180">
        <v>44440</v>
      </c>
      <c r="N14" s="224" t="s">
        <v>646</v>
      </c>
      <c r="O14" s="223">
        <f>VLOOKUP(E14,Lookups!$AD$3:$AE$148,2,FALSE)</f>
        <v>1.2309971689999999</v>
      </c>
      <c r="P14" s="226">
        <f>VLOOKUP(E14,Lookups!$AH$3:$AI$148,2,FALSE)</f>
        <v>2.5038011689999999</v>
      </c>
      <c r="Q14" s="174">
        <f>VLOOKUP(E14,Lookups!$C$3:$D$249,2,FALSE)</f>
        <v>12</v>
      </c>
      <c r="R14" s="227">
        <f>VLOOKUP(E14,Lookups!$C$3:$E$148,2,FALSE)</f>
        <v>12</v>
      </c>
      <c r="S14" s="156"/>
      <c r="T14" s="46" t="e">
        <f>IF(#REF!="A",#REF!*0.5)+_xlfn.IFNA(#N/A,0)</f>
        <v>#REF!</v>
      </c>
      <c r="U14" s="46" t="e">
        <f>IF(#REF!="b",#REF!*0.25)+_xlfn.IFNA(#N/A,0)</f>
        <v>#REF!</v>
      </c>
      <c r="V14" s="46" t="e">
        <f>IF(#REF!="C",#REF!*0.125)+_xlfn.IFNA(#N/A,0)</f>
        <v>#REF!</v>
      </c>
      <c r="W14" s="46">
        <f t="shared" si="1"/>
        <v>0</v>
      </c>
      <c r="X14" s="46">
        <f t="shared" si="2"/>
        <v>2.5038011689999999</v>
      </c>
      <c r="Y14" s="71">
        <f t="shared" si="3"/>
        <v>0</v>
      </c>
      <c r="Z14" s="71"/>
      <c r="AA14" s="71"/>
      <c r="AB14" s="71"/>
      <c r="AC14" s="112">
        <f t="shared" si="4"/>
        <v>0</v>
      </c>
      <c r="AD14" s="112">
        <f t="shared" si="5"/>
        <v>15.022807014</v>
      </c>
      <c r="AE14" s="53">
        <f t="shared" si="6"/>
        <v>0</v>
      </c>
      <c r="AF14" s="47">
        <f t="shared" si="7"/>
        <v>0</v>
      </c>
      <c r="AG14" s="47">
        <f t="shared" si="8"/>
        <v>0</v>
      </c>
      <c r="AH14" s="47">
        <f t="shared" si="9"/>
        <v>0</v>
      </c>
      <c r="AI14" s="47">
        <f t="shared" si="10"/>
        <v>0</v>
      </c>
      <c r="AJ14" s="47">
        <f t="shared" si="11"/>
        <v>781.18596472799993</v>
      </c>
      <c r="AK14" s="48">
        <f t="shared" si="12"/>
        <v>0</v>
      </c>
      <c r="AL14" s="48"/>
      <c r="AM14" s="48"/>
      <c r="AN14" s="145"/>
      <c r="AO14" s="145">
        <f t="shared" si="13"/>
        <v>0</v>
      </c>
      <c r="AP14" s="145">
        <f t="shared" si="14"/>
        <v>65.098830393999989</v>
      </c>
      <c r="AQ14" s="414">
        <f t="shared" si="15"/>
        <v>65.098830393999989</v>
      </c>
      <c r="AR14" s="197">
        <f t="shared" si="16"/>
        <v>5.4249025328333325</v>
      </c>
      <c r="AS14" s="50">
        <f t="shared" si="17"/>
        <v>0</v>
      </c>
      <c r="AT14" s="50">
        <f t="shared" si="18"/>
        <v>0</v>
      </c>
      <c r="AU14" s="50">
        <f t="shared" si="19"/>
        <v>0</v>
      </c>
      <c r="AV14" s="50">
        <f t="shared" si="20"/>
        <v>0</v>
      </c>
      <c r="AW14" s="50">
        <f t="shared" si="21"/>
        <v>0</v>
      </c>
      <c r="AX14" s="50">
        <f t="shared" si="22"/>
        <v>9374.2315767359996</v>
      </c>
      <c r="AY14" s="45">
        <f t="shared" si="23"/>
        <v>9374.2315767359996</v>
      </c>
      <c r="AZ14" s="45">
        <f t="shared" si="24"/>
        <v>781.18596472799993</v>
      </c>
      <c r="BA14" s="429">
        <v>44972</v>
      </c>
      <c r="BB14" s="185"/>
    </row>
    <row r="15" spans="1:54" ht="15" customHeight="1" x14ac:dyDescent="0.25">
      <c r="A15" s="43" t="s">
        <v>706</v>
      </c>
      <c r="B15" s="44" t="s">
        <v>630</v>
      </c>
      <c r="C15" s="43" t="s">
        <v>166</v>
      </c>
      <c r="D15" s="188" t="s">
        <v>661</v>
      </c>
      <c r="E15" s="191" t="s">
        <v>702</v>
      </c>
      <c r="F15" s="214" t="str">
        <f>VLOOKUP(G15,Lookups!$T$3:$U$2497,2,FALSE)</f>
        <v>CAT 3</v>
      </c>
      <c r="G15" s="76" t="str">
        <f>VLOOKUP(E15,Lookups!$S$3:$T$2492,2,FALSE)</f>
        <v>xxxxxxxxxx3</v>
      </c>
      <c r="H15" s="181" t="str">
        <f t="shared" si="0"/>
        <v>Kehe East xxxxxxxxxx3</v>
      </c>
      <c r="I15" s="43"/>
      <c r="J15" s="162">
        <v>4</v>
      </c>
      <c r="K15" s="163">
        <v>44317</v>
      </c>
      <c r="L15" s="43" t="s">
        <v>99</v>
      </c>
      <c r="M15" s="180">
        <v>44440</v>
      </c>
      <c r="N15" s="224" t="s">
        <v>646</v>
      </c>
      <c r="O15" s="223">
        <f>VLOOKUP(E15,Lookups!$AD$3:$AE$148,2,FALSE)</f>
        <v>1.169229504</v>
      </c>
      <c r="P15" s="226">
        <f>VLOOKUP(E15,Lookups!$AH$3:$AI$148,2,FALSE)</f>
        <v>2.8760148220000001</v>
      </c>
      <c r="Q15" s="174">
        <f>VLOOKUP(E15,Lookups!$C$3:$D$249,2,FALSE)</f>
        <v>12</v>
      </c>
      <c r="R15" s="227">
        <f>VLOOKUP(E15,Lookups!$C$3:$E$148,2,FALSE)</f>
        <v>12</v>
      </c>
      <c r="S15" s="156"/>
      <c r="T15" s="46" t="e">
        <f>IF(#REF!="A",#REF!*0.5)+_xlfn.IFNA(#N/A,0)</f>
        <v>#REF!</v>
      </c>
      <c r="U15" s="46" t="e">
        <f>IF(#REF!="b",#REF!*0.25)+_xlfn.IFNA(#N/A,0)</f>
        <v>#REF!</v>
      </c>
      <c r="V15" s="46" t="e">
        <f>IF(#REF!="C",#REF!*0.125)+_xlfn.IFNA(#N/A,0)</f>
        <v>#REF!</v>
      </c>
      <c r="W15" s="46">
        <f t="shared" si="1"/>
        <v>0</v>
      </c>
      <c r="X15" s="46">
        <f t="shared" si="2"/>
        <v>2.8760148220000001</v>
      </c>
      <c r="Y15" s="71">
        <f t="shared" si="3"/>
        <v>0</v>
      </c>
      <c r="Z15" s="71"/>
      <c r="AA15" s="71"/>
      <c r="AB15" s="71"/>
      <c r="AC15" s="112">
        <f t="shared" si="4"/>
        <v>0</v>
      </c>
      <c r="AD15" s="112">
        <f t="shared" si="5"/>
        <v>11.504059288000001</v>
      </c>
      <c r="AE15" s="53">
        <f t="shared" si="6"/>
        <v>0</v>
      </c>
      <c r="AF15" s="47">
        <f t="shared" si="7"/>
        <v>0</v>
      </c>
      <c r="AG15" s="47">
        <f t="shared" si="8"/>
        <v>0</v>
      </c>
      <c r="AH15" s="47">
        <f t="shared" si="9"/>
        <v>0</v>
      </c>
      <c r="AI15" s="47">
        <f t="shared" si="10"/>
        <v>0</v>
      </c>
      <c r="AJ15" s="47">
        <f t="shared" si="11"/>
        <v>598.21108297600006</v>
      </c>
      <c r="AK15" s="48">
        <f t="shared" si="12"/>
        <v>0</v>
      </c>
      <c r="AL15" s="48"/>
      <c r="AM15" s="48"/>
      <c r="AN15" s="145"/>
      <c r="AO15" s="145">
        <f t="shared" si="13"/>
        <v>0</v>
      </c>
      <c r="AP15" s="145">
        <f t="shared" si="14"/>
        <v>49.85092358133334</v>
      </c>
      <c r="AQ15" s="414">
        <f t="shared" si="15"/>
        <v>49.85092358133334</v>
      </c>
      <c r="AR15" s="197">
        <f t="shared" si="16"/>
        <v>4.1542436317777787</v>
      </c>
      <c r="AS15" s="50">
        <f t="shared" si="17"/>
        <v>0</v>
      </c>
      <c r="AT15" s="50">
        <f t="shared" si="18"/>
        <v>0</v>
      </c>
      <c r="AU15" s="50">
        <f t="shared" si="19"/>
        <v>0</v>
      </c>
      <c r="AV15" s="50">
        <f t="shared" si="20"/>
        <v>0</v>
      </c>
      <c r="AW15" s="50">
        <f t="shared" si="21"/>
        <v>0</v>
      </c>
      <c r="AX15" s="50">
        <f t="shared" si="22"/>
        <v>7178.5329957120011</v>
      </c>
      <c r="AY15" s="45">
        <f t="shared" si="23"/>
        <v>7178.5329957120011</v>
      </c>
      <c r="AZ15" s="45">
        <f t="shared" si="24"/>
        <v>598.21108297600006</v>
      </c>
      <c r="BA15" s="429">
        <v>44972</v>
      </c>
      <c r="BB15" s="185"/>
    </row>
    <row r="16" spans="1:54" ht="15" customHeight="1" x14ac:dyDescent="0.25">
      <c r="A16" s="43" t="s">
        <v>706</v>
      </c>
      <c r="B16" s="44" t="s">
        <v>630</v>
      </c>
      <c r="C16" s="157" t="s">
        <v>166</v>
      </c>
      <c r="D16" s="188" t="s">
        <v>661</v>
      </c>
      <c r="E16" s="191" t="s">
        <v>703</v>
      </c>
      <c r="F16" s="214" t="str">
        <f>VLOOKUP(G16,Lookups!$T$3:$U$2497,2,FALSE)</f>
        <v>CAT 4</v>
      </c>
      <c r="G16" s="76" t="str">
        <f>VLOOKUP(E16,Lookups!$S$3:$T$2492,2,FALSE)</f>
        <v>xxxxxxxxxx4</v>
      </c>
      <c r="H16" s="181" t="str">
        <f t="shared" si="0"/>
        <v>Kehe East xxxxxxxxxx4</v>
      </c>
      <c r="I16" s="157">
        <v>3</v>
      </c>
      <c r="J16" s="178">
        <v>3</v>
      </c>
      <c r="K16" s="163">
        <v>44317</v>
      </c>
      <c r="L16" s="157" t="s">
        <v>99</v>
      </c>
      <c r="M16" s="209">
        <v>44197</v>
      </c>
      <c r="N16" s="224" t="s">
        <v>646</v>
      </c>
      <c r="O16" s="223">
        <f>VLOOKUP(E16,Lookups!$AD$3:$AE$148,2,FALSE)</f>
        <v>1.2623833040000001</v>
      </c>
      <c r="P16" s="226">
        <f>VLOOKUP(E16,Lookups!$AH$3:$AI$148,2,FALSE)</f>
        <v>2.370249088</v>
      </c>
      <c r="Q16" s="174">
        <f>VLOOKUP(E16,Lookups!$C$3:$D$249,2,FALSE)</f>
        <v>12</v>
      </c>
      <c r="R16" s="227">
        <f>VLOOKUP(E16,Lookups!$C$3:$E$148,2,FALSE)</f>
        <v>12</v>
      </c>
      <c r="S16" s="155"/>
      <c r="T16" s="46" t="e">
        <f>IF(#REF!="A",#REF!*0.5)+_xlfn.IFNA(#N/A,0)</f>
        <v>#REF!</v>
      </c>
      <c r="U16" s="46" t="e">
        <f>IF(#REF!="b",#REF!*0.25)+_xlfn.IFNA(#N/A,0)</f>
        <v>#REF!</v>
      </c>
      <c r="V16" s="46" t="e">
        <f>IF(#REF!="C",#REF!*0.125)+_xlfn.IFNA(#N/A,0)</f>
        <v>#REF!</v>
      </c>
      <c r="W16" s="46">
        <f t="shared" si="1"/>
        <v>0</v>
      </c>
      <c r="X16" s="46">
        <f t="shared" si="2"/>
        <v>2.370249088</v>
      </c>
      <c r="Y16" s="71">
        <f t="shared" si="3"/>
        <v>0</v>
      </c>
      <c r="Z16" s="71"/>
      <c r="AA16" s="71"/>
      <c r="AB16" s="71"/>
      <c r="AC16" s="112">
        <f t="shared" si="4"/>
        <v>0</v>
      </c>
      <c r="AD16" s="112">
        <f t="shared" si="5"/>
        <v>7.1107472640000005</v>
      </c>
      <c r="AE16" s="53">
        <f t="shared" si="6"/>
        <v>0</v>
      </c>
      <c r="AF16" s="47">
        <f t="shared" si="7"/>
        <v>0</v>
      </c>
      <c r="AG16" s="47">
        <f t="shared" si="8"/>
        <v>0</v>
      </c>
      <c r="AH16" s="47">
        <f t="shared" si="9"/>
        <v>0</v>
      </c>
      <c r="AI16" s="47">
        <f t="shared" si="10"/>
        <v>0</v>
      </c>
      <c r="AJ16" s="47">
        <f t="shared" si="11"/>
        <v>369.75885772800001</v>
      </c>
      <c r="AK16" s="48">
        <f t="shared" si="12"/>
        <v>0</v>
      </c>
      <c r="AL16" s="48"/>
      <c r="AM16" s="48"/>
      <c r="AN16" s="145"/>
      <c r="AO16" s="145">
        <f t="shared" si="13"/>
        <v>0</v>
      </c>
      <c r="AP16" s="145">
        <f t="shared" si="14"/>
        <v>30.813238144</v>
      </c>
      <c r="AQ16" s="414">
        <f t="shared" si="15"/>
        <v>30.813238144</v>
      </c>
      <c r="AR16" s="197">
        <f t="shared" si="16"/>
        <v>2.5677698453333333</v>
      </c>
      <c r="AS16" s="50">
        <f t="shared" si="17"/>
        <v>0</v>
      </c>
      <c r="AT16" s="50">
        <f t="shared" si="18"/>
        <v>0</v>
      </c>
      <c r="AU16" s="50">
        <f t="shared" si="19"/>
        <v>0</v>
      </c>
      <c r="AV16" s="50">
        <f t="shared" si="20"/>
        <v>0</v>
      </c>
      <c r="AW16" s="50">
        <f t="shared" si="21"/>
        <v>0</v>
      </c>
      <c r="AX16" s="50">
        <f t="shared" si="22"/>
        <v>4437.1062927359999</v>
      </c>
      <c r="AY16" s="45">
        <f t="shared" si="23"/>
        <v>4437.1062927359999</v>
      </c>
      <c r="AZ16" s="45">
        <f t="shared" si="24"/>
        <v>369.75885772800001</v>
      </c>
      <c r="BA16" s="429">
        <v>44972</v>
      </c>
      <c r="BB16" s="217"/>
    </row>
    <row r="17" spans="1:54" ht="15" customHeight="1" x14ac:dyDescent="0.25">
      <c r="A17" s="43" t="s">
        <v>706</v>
      </c>
      <c r="B17" s="44" t="s">
        <v>630</v>
      </c>
      <c r="C17" s="157" t="s">
        <v>166</v>
      </c>
      <c r="D17" s="188" t="s">
        <v>661</v>
      </c>
      <c r="E17" s="191" t="s">
        <v>704</v>
      </c>
      <c r="F17" s="214" t="str">
        <f>VLOOKUP(G17,Lookups!$T$3:$U$2497,2,FALSE)</f>
        <v>CAT 5</v>
      </c>
      <c r="G17" s="76" t="str">
        <f>VLOOKUP(E17,Lookups!$S$3:$T$2492,2,FALSE)</f>
        <v>xxxxxxxxxx5</v>
      </c>
      <c r="H17" s="181" t="str">
        <f t="shared" si="0"/>
        <v>Kehe East xxxxxxxxxx5</v>
      </c>
      <c r="I17" s="43"/>
      <c r="J17" s="162">
        <v>7</v>
      </c>
      <c r="K17" s="163">
        <v>44317</v>
      </c>
      <c r="L17" s="43" t="s">
        <v>99</v>
      </c>
      <c r="M17" s="180">
        <v>44440</v>
      </c>
      <c r="N17" s="224" t="s">
        <v>646</v>
      </c>
      <c r="O17" s="223">
        <f>VLOOKUP(E17,Lookups!$AD$3:$AE$148,2,FALSE)</f>
        <v>1.0035713159999999</v>
      </c>
      <c r="P17" s="226">
        <f>VLOOKUP(E17,Lookups!$AH$3:$AI$148,2,FALSE)</f>
        <v>1.926370728</v>
      </c>
      <c r="Q17" s="174">
        <f>VLOOKUP(E17,Lookups!$C$3:$D$249,2,FALSE)</f>
        <v>12</v>
      </c>
      <c r="R17" s="227">
        <f>VLOOKUP(E17,Lookups!$C$3:$E$148,2,FALSE)</f>
        <v>12</v>
      </c>
      <c r="S17" s="156"/>
      <c r="T17" s="46" t="e">
        <f>IF(#REF!="A",#REF!*0.5)+_xlfn.IFNA(#N/A,0)</f>
        <v>#REF!</v>
      </c>
      <c r="U17" s="46" t="e">
        <f>IF(#REF!="b",#REF!*0.25)+_xlfn.IFNA(#N/A,0)</f>
        <v>#REF!</v>
      </c>
      <c r="V17" s="46" t="e">
        <f>IF(#REF!="C",#REF!*0.125)+_xlfn.IFNA(#N/A,0)</f>
        <v>#REF!</v>
      </c>
      <c r="W17" s="46">
        <f t="shared" si="1"/>
        <v>0</v>
      </c>
      <c r="X17" s="46">
        <f t="shared" si="2"/>
        <v>1.926370728</v>
      </c>
      <c r="Y17" s="71">
        <f t="shared" si="3"/>
        <v>0</v>
      </c>
      <c r="Z17" s="71"/>
      <c r="AA17" s="71"/>
      <c r="AB17" s="71"/>
      <c r="AC17" s="112">
        <f t="shared" si="4"/>
        <v>0</v>
      </c>
      <c r="AD17" s="112">
        <f t="shared" si="5"/>
        <v>13.484595096</v>
      </c>
      <c r="AE17" s="53">
        <f t="shared" si="6"/>
        <v>0</v>
      </c>
      <c r="AF17" s="47">
        <f t="shared" si="7"/>
        <v>0</v>
      </c>
      <c r="AG17" s="47">
        <f t="shared" si="8"/>
        <v>0</v>
      </c>
      <c r="AH17" s="47">
        <f t="shared" si="9"/>
        <v>0</v>
      </c>
      <c r="AI17" s="47">
        <f t="shared" si="10"/>
        <v>0</v>
      </c>
      <c r="AJ17" s="47">
        <f t="shared" si="11"/>
        <v>701.19894499199995</v>
      </c>
      <c r="AK17" s="48">
        <f t="shared" si="12"/>
        <v>0</v>
      </c>
      <c r="AL17" s="48"/>
      <c r="AM17" s="48"/>
      <c r="AN17" s="145"/>
      <c r="AO17" s="145">
        <f t="shared" si="13"/>
        <v>0</v>
      </c>
      <c r="AP17" s="145">
        <f t="shared" si="14"/>
        <v>58.433245415999998</v>
      </c>
      <c r="AQ17" s="414">
        <f t="shared" si="15"/>
        <v>58.433245415999998</v>
      </c>
      <c r="AR17" s="197">
        <f t="shared" si="16"/>
        <v>4.8694371179999996</v>
      </c>
      <c r="AS17" s="50">
        <f t="shared" si="17"/>
        <v>0</v>
      </c>
      <c r="AT17" s="50">
        <f t="shared" si="18"/>
        <v>0</v>
      </c>
      <c r="AU17" s="50">
        <f t="shared" si="19"/>
        <v>0</v>
      </c>
      <c r="AV17" s="50">
        <f t="shared" si="20"/>
        <v>0</v>
      </c>
      <c r="AW17" s="50">
        <f t="shared" si="21"/>
        <v>0</v>
      </c>
      <c r="AX17" s="50">
        <f t="shared" si="22"/>
        <v>8414.3873399039985</v>
      </c>
      <c r="AY17" s="45">
        <f t="shared" si="23"/>
        <v>8414.3873399039985</v>
      </c>
      <c r="AZ17" s="45">
        <f t="shared" si="24"/>
        <v>701.19894499199984</v>
      </c>
      <c r="BA17" s="429">
        <v>44972</v>
      </c>
      <c r="BB17" s="185"/>
    </row>
    <row r="18" spans="1:54" ht="15" customHeight="1" x14ac:dyDescent="0.25">
      <c r="A18" s="43" t="s">
        <v>706</v>
      </c>
      <c r="B18" s="84" t="s">
        <v>126</v>
      </c>
      <c r="C18" s="213" t="s">
        <v>164</v>
      </c>
      <c r="D18" s="188" t="s">
        <v>662</v>
      </c>
      <c r="E18" s="94" t="s">
        <v>700</v>
      </c>
      <c r="F18" s="214" t="str">
        <f>VLOOKUP(G18,Lookups!$T$3:$U$2497,2,FALSE)</f>
        <v>CAT 1</v>
      </c>
      <c r="G18" s="76" t="str">
        <f>VLOOKUP(E18,Lookups!$S$3:$T$2492,2,FALSE)</f>
        <v>xxxxxxxxxx1</v>
      </c>
      <c r="H18" s="181" t="str">
        <f t="shared" si="0"/>
        <v>UNFI East xxxxxxxxxx1</v>
      </c>
      <c r="I18" s="43"/>
      <c r="J18" s="43"/>
      <c r="K18" s="161">
        <v>45017</v>
      </c>
      <c r="L18" s="43" t="s">
        <v>98</v>
      </c>
      <c r="M18" s="154">
        <v>45139</v>
      </c>
      <c r="N18" s="225">
        <v>0.5</v>
      </c>
      <c r="O18" s="223">
        <f>VLOOKUP(E18,Lookups!$AD$3:$AE$148,2,FALSE)</f>
        <v>1.2</v>
      </c>
      <c r="P18" s="226">
        <f>VLOOKUP(E18,Lookups!$AH$3:$AI$148,2,FALSE)</f>
        <v>3</v>
      </c>
      <c r="Q18" s="174">
        <f>VLOOKUP(E18,Lookups!$C$3:$D$249,2,FALSE)</f>
        <v>12</v>
      </c>
      <c r="R18" s="227">
        <f>VLOOKUP(E18,Lookups!$C$3:$E$148,2,FALSE)</f>
        <v>12</v>
      </c>
      <c r="S18" s="155">
        <v>4</v>
      </c>
      <c r="T18" s="46" t="e">
        <f>IF(#REF!="A",#REF!*0.5)+_xlfn.IFNA(#N/A,0)</f>
        <v>#REF!</v>
      </c>
      <c r="U18" s="46" t="e">
        <f>IF(#REF!="b",#REF!*0.25)+_xlfn.IFNA(#N/A,0)</f>
        <v>#REF!</v>
      </c>
      <c r="V18" s="46" t="e">
        <f>IF(#REF!="C",#REF!*0.125)+_xlfn.IFNA(#N/A,0)</f>
        <v>#REF!</v>
      </c>
      <c r="W18" s="46">
        <f t="shared" si="1"/>
        <v>0</v>
      </c>
      <c r="X18" s="46">
        <f t="shared" si="2"/>
        <v>0</v>
      </c>
      <c r="Y18" s="71">
        <f t="shared" si="3"/>
        <v>0</v>
      </c>
      <c r="Z18" s="71"/>
      <c r="AA18" s="71"/>
      <c r="AB18" s="71"/>
      <c r="AC18" s="112">
        <f t="shared" si="4"/>
        <v>0</v>
      </c>
      <c r="AD18" s="112">
        <f t="shared" si="5"/>
        <v>0</v>
      </c>
      <c r="AE18" s="53">
        <f t="shared" si="6"/>
        <v>0</v>
      </c>
      <c r="AF18" s="47">
        <f t="shared" si="7"/>
        <v>0</v>
      </c>
      <c r="AG18" s="47">
        <f t="shared" si="8"/>
        <v>0</v>
      </c>
      <c r="AH18" s="47">
        <f t="shared" si="9"/>
        <v>0</v>
      </c>
      <c r="AI18" s="47">
        <f t="shared" si="10"/>
        <v>0</v>
      </c>
      <c r="AJ18" s="47">
        <f t="shared" si="11"/>
        <v>0</v>
      </c>
      <c r="AK18" s="48">
        <f t="shared" si="12"/>
        <v>0</v>
      </c>
      <c r="AL18" s="48"/>
      <c r="AM18" s="48"/>
      <c r="AN18" s="145"/>
      <c r="AO18" s="145">
        <f t="shared" si="13"/>
        <v>0</v>
      </c>
      <c r="AP18" s="145">
        <f t="shared" si="14"/>
        <v>0</v>
      </c>
      <c r="AQ18" s="414">
        <f t="shared" si="15"/>
        <v>0</v>
      </c>
      <c r="AR18" s="197">
        <f t="shared" si="16"/>
        <v>0</v>
      </c>
      <c r="AS18" s="50"/>
      <c r="AT18" s="50"/>
      <c r="AU18" s="50"/>
      <c r="AV18" s="50"/>
      <c r="AW18" s="50"/>
      <c r="AX18" s="50"/>
      <c r="AY18" s="45">
        <f t="shared" si="23"/>
        <v>0</v>
      </c>
      <c r="AZ18" s="45">
        <f t="shared" si="24"/>
        <v>0</v>
      </c>
      <c r="BA18" s="429">
        <v>44972</v>
      </c>
      <c r="BB18" s="182"/>
    </row>
    <row r="19" spans="1:54" ht="15" customHeight="1" x14ac:dyDescent="0.25">
      <c r="A19" s="43" t="s">
        <v>706</v>
      </c>
      <c r="B19" s="84" t="s">
        <v>126</v>
      </c>
      <c r="C19" s="213" t="s">
        <v>164</v>
      </c>
      <c r="D19" s="188" t="s">
        <v>662</v>
      </c>
      <c r="E19" s="94" t="s">
        <v>701</v>
      </c>
      <c r="F19" s="214" t="str">
        <f>VLOOKUP(G19,Lookups!$T$3:$U$2497,2,FALSE)</f>
        <v>CAT 2</v>
      </c>
      <c r="G19" s="76" t="str">
        <f>VLOOKUP(E19,Lookups!$S$3:$T$2492,2,FALSE)</f>
        <v>xxxxxxxxxx2</v>
      </c>
      <c r="H19" s="181" t="str">
        <f t="shared" si="0"/>
        <v>UNFI East xxxxxxxxxx2</v>
      </c>
      <c r="I19" s="43"/>
      <c r="J19" s="43"/>
      <c r="K19" s="161">
        <v>45017</v>
      </c>
      <c r="L19" s="43" t="s">
        <v>98</v>
      </c>
      <c r="M19" s="154">
        <v>45139</v>
      </c>
      <c r="N19" s="225">
        <v>0.5</v>
      </c>
      <c r="O19" s="223">
        <f>VLOOKUP(E19,Lookups!$AD$3:$AE$148,2,FALSE)</f>
        <v>1.2309971689999999</v>
      </c>
      <c r="P19" s="226">
        <f>VLOOKUP(E19,Lookups!$AH$3:$AI$148,2,FALSE)</f>
        <v>2.5038011689999999</v>
      </c>
      <c r="Q19" s="174">
        <f>VLOOKUP(E19,Lookups!$C$3:$D$249,2,FALSE)</f>
        <v>12</v>
      </c>
      <c r="R19" s="227">
        <f>VLOOKUP(E19,Lookups!$C$3:$E$148,2,FALSE)</f>
        <v>12</v>
      </c>
      <c r="S19" s="155">
        <v>4</v>
      </c>
      <c r="T19" s="46" t="e">
        <f>IF(#REF!="A",#REF!*0.5)+_xlfn.IFNA(#N/A,0)</f>
        <v>#REF!</v>
      </c>
      <c r="U19" s="46" t="e">
        <f>IF(#REF!="b",#REF!*0.25)+_xlfn.IFNA(#N/A,0)</f>
        <v>#REF!</v>
      </c>
      <c r="V19" s="46" t="e">
        <f>IF(#REF!="C",#REF!*0.125)+_xlfn.IFNA(#N/A,0)</f>
        <v>#REF!</v>
      </c>
      <c r="W19" s="46">
        <f t="shared" si="1"/>
        <v>0</v>
      </c>
      <c r="X19" s="46">
        <f t="shared" si="2"/>
        <v>0</v>
      </c>
      <c r="Y19" s="71">
        <f t="shared" si="3"/>
        <v>0</v>
      </c>
      <c r="Z19" s="71"/>
      <c r="AA19" s="71"/>
      <c r="AB19" s="71"/>
      <c r="AC19" s="112">
        <f t="shared" si="4"/>
        <v>0</v>
      </c>
      <c r="AD19" s="112">
        <f t="shared" si="5"/>
        <v>0</v>
      </c>
      <c r="AE19" s="53">
        <f t="shared" si="6"/>
        <v>0</v>
      </c>
      <c r="AF19" s="47">
        <f t="shared" si="7"/>
        <v>0</v>
      </c>
      <c r="AG19" s="47">
        <f t="shared" si="8"/>
        <v>0</v>
      </c>
      <c r="AH19" s="47">
        <f t="shared" si="9"/>
        <v>0</v>
      </c>
      <c r="AI19" s="47">
        <f t="shared" si="10"/>
        <v>0</v>
      </c>
      <c r="AJ19" s="47">
        <f t="shared" si="11"/>
        <v>0</v>
      </c>
      <c r="AK19" s="48">
        <f t="shared" si="12"/>
        <v>0</v>
      </c>
      <c r="AL19" s="48"/>
      <c r="AM19" s="48"/>
      <c r="AN19" s="145"/>
      <c r="AO19" s="145">
        <f t="shared" si="13"/>
        <v>0</v>
      </c>
      <c r="AP19" s="145">
        <f t="shared" si="14"/>
        <v>0</v>
      </c>
      <c r="AQ19" s="414">
        <f t="shared" si="15"/>
        <v>0</v>
      </c>
      <c r="AR19" s="197">
        <f t="shared" si="16"/>
        <v>0</v>
      </c>
      <c r="AS19" s="50"/>
      <c r="AT19" s="50"/>
      <c r="AU19" s="50"/>
      <c r="AV19" s="50"/>
      <c r="AW19" s="50"/>
      <c r="AX19" s="50"/>
      <c r="AY19" s="45">
        <f t="shared" si="23"/>
        <v>0</v>
      </c>
      <c r="AZ19" s="45">
        <f t="shared" si="24"/>
        <v>0</v>
      </c>
      <c r="BA19" s="429">
        <v>44972</v>
      </c>
      <c r="BB19" s="182"/>
    </row>
    <row r="20" spans="1:54" ht="15" customHeight="1" x14ac:dyDescent="0.25">
      <c r="A20" s="43" t="s">
        <v>706</v>
      </c>
      <c r="B20" s="190" t="s">
        <v>126</v>
      </c>
      <c r="C20" s="189" t="s">
        <v>164</v>
      </c>
      <c r="D20" s="188" t="s">
        <v>660</v>
      </c>
      <c r="E20" s="191" t="s">
        <v>702</v>
      </c>
      <c r="F20" s="214" t="str">
        <f>VLOOKUP(G20,Lookups!$T$3:$U$2497,2,FALSE)</f>
        <v>CAT 3</v>
      </c>
      <c r="G20" s="76" t="str">
        <f>VLOOKUP(E20,Lookups!$S$3:$T$2492,2,FALSE)</f>
        <v>xxxxxxxxxx3</v>
      </c>
      <c r="H20" s="181" t="str">
        <f t="shared" si="0"/>
        <v>UNFI East xxxxxxxxxx3</v>
      </c>
      <c r="I20" s="208"/>
      <c r="J20" s="208">
        <v>65</v>
      </c>
      <c r="K20" s="100">
        <v>44652</v>
      </c>
      <c r="L20" s="208" t="s">
        <v>99</v>
      </c>
      <c r="M20" s="171">
        <v>44805</v>
      </c>
      <c r="N20" s="225">
        <v>1</v>
      </c>
      <c r="O20" s="223">
        <f>VLOOKUP(E20,Lookups!$AD$3:$AE$148,2,FALSE)</f>
        <v>1.169229504</v>
      </c>
      <c r="P20" s="226">
        <f>VLOOKUP(E20,Lookups!$AH$3:$AI$148,2,FALSE)</f>
        <v>2.8760148220000001</v>
      </c>
      <c r="Q20" s="174">
        <f>VLOOKUP(E20,Lookups!$C$3:$D$249,2,FALSE)</f>
        <v>12</v>
      </c>
      <c r="R20" s="227">
        <f>VLOOKUP(E20,Lookups!$C$3:$E$148,2,FALSE)</f>
        <v>12</v>
      </c>
      <c r="S20" s="155"/>
      <c r="T20" s="46" t="e">
        <f>IF(#REF!="A",#REF!*0.5)+_xlfn.IFNA(#N/A,0)</f>
        <v>#REF!</v>
      </c>
      <c r="U20" s="46" t="e">
        <f>IF(#REF!="b",#REF!*0.25)+_xlfn.IFNA(#N/A,0)</f>
        <v>#REF!</v>
      </c>
      <c r="V20" s="46" t="e">
        <f>IF(#REF!="C",#REF!*0.125)+_xlfn.IFNA(#N/A,0)</f>
        <v>#REF!</v>
      </c>
      <c r="W20" s="46">
        <f t="shared" si="1"/>
        <v>1.169229504</v>
      </c>
      <c r="X20" s="46">
        <f t="shared" si="2"/>
        <v>0</v>
      </c>
      <c r="Y20" s="71">
        <f t="shared" si="3"/>
        <v>0</v>
      </c>
      <c r="Z20" s="71"/>
      <c r="AA20" s="71"/>
      <c r="AB20" s="71"/>
      <c r="AC20" s="112">
        <f t="shared" si="4"/>
        <v>75.999917760000002</v>
      </c>
      <c r="AD20" s="112">
        <f t="shared" si="5"/>
        <v>0</v>
      </c>
      <c r="AE20" s="53">
        <f t="shared" si="6"/>
        <v>0</v>
      </c>
      <c r="AF20" s="47">
        <f t="shared" si="7"/>
        <v>0</v>
      </c>
      <c r="AG20" s="47">
        <f t="shared" si="8"/>
        <v>0</v>
      </c>
      <c r="AH20" s="47">
        <f t="shared" si="9"/>
        <v>0</v>
      </c>
      <c r="AI20" s="47">
        <f t="shared" si="10"/>
        <v>3951.99572352</v>
      </c>
      <c r="AJ20" s="47">
        <f t="shared" si="11"/>
        <v>0</v>
      </c>
      <c r="AK20" s="48">
        <f t="shared" si="12"/>
        <v>0</v>
      </c>
      <c r="AL20" s="48"/>
      <c r="AM20" s="48"/>
      <c r="AN20" s="145"/>
      <c r="AO20" s="145">
        <f t="shared" si="13"/>
        <v>329.33297696</v>
      </c>
      <c r="AP20" s="145">
        <f t="shared" si="14"/>
        <v>0</v>
      </c>
      <c r="AQ20" s="414">
        <f t="shared" si="15"/>
        <v>329.33297696</v>
      </c>
      <c r="AR20" s="197">
        <f t="shared" si="16"/>
        <v>27.444414746666666</v>
      </c>
      <c r="AS20" s="50">
        <f t="shared" ref="AS20:AS51" si="25">(AE20*R20)+_xlfn.IFNA(#N/A,0)</f>
        <v>0</v>
      </c>
      <c r="AT20" s="50">
        <f t="shared" ref="AT20:AT51" si="26">(AF20*R20)+_xlfn.IFNA(#N/A,0)</f>
        <v>0</v>
      </c>
      <c r="AU20" s="50">
        <f t="shared" ref="AU20:AU51" si="27">(AG20*R20)+_xlfn.IFNA(#N/A,0)</f>
        <v>0</v>
      </c>
      <c r="AV20" s="50">
        <f t="shared" ref="AV20:AV51" si="28">(AH20*R20)+_xlfn.IFNA(#N/A,0)</f>
        <v>0</v>
      </c>
      <c r="AW20" s="50">
        <f t="shared" ref="AW20:AW51" si="29">(AI20*R20)+_xlfn.IFNA(#N/A,0)</f>
        <v>47423.948682239999</v>
      </c>
      <c r="AX20" s="50">
        <f t="shared" ref="AX20:AX51" si="30">(AJ20*R20)+_xlfn.IFNA(#N/A,0)</f>
        <v>0</v>
      </c>
      <c r="AY20" s="45">
        <f t="shared" si="23"/>
        <v>47423.948682239999</v>
      </c>
      <c r="AZ20" s="45">
        <f t="shared" si="24"/>
        <v>3951.99572352</v>
      </c>
      <c r="BA20" s="429">
        <v>44972</v>
      </c>
      <c r="BB20" s="185"/>
    </row>
    <row r="21" spans="1:54" ht="15" customHeight="1" x14ac:dyDescent="0.25">
      <c r="A21" s="43" t="s">
        <v>706</v>
      </c>
      <c r="B21" s="84" t="s">
        <v>126</v>
      </c>
      <c r="C21" s="213" t="s">
        <v>164</v>
      </c>
      <c r="D21" s="188" t="s">
        <v>660</v>
      </c>
      <c r="E21" s="191" t="s">
        <v>703</v>
      </c>
      <c r="F21" s="214" t="str">
        <f>VLOOKUP(G21,Lookups!$T$3:$U$2497,2,FALSE)</f>
        <v>CAT 4</v>
      </c>
      <c r="G21" s="76" t="str">
        <f>VLOOKUP(E21,Lookups!$S$3:$T$2492,2,FALSE)</f>
        <v>xxxxxxxxxx4</v>
      </c>
      <c r="H21" s="181" t="s">
        <v>672</v>
      </c>
      <c r="I21" s="43"/>
      <c r="J21" s="43">
        <v>9</v>
      </c>
      <c r="K21" s="161">
        <v>44470</v>
      </c>
      <c r="L21" s="43" t="s">
        <v>99</v>
      </c>
      <c r="M21" s="171">
        <v>44805</v>
      </c>
      <c r="N21" s="225">
        <v>1</v>
      </c>
      <c r="O21" s="223">
        <f>VLOOKUP(E21,Lookups!$AD$3:$AE$148,2,FALSE)</f>
        <v>1.2623833040000001</v>
      </c>
      <c r="P21" s="226">
        <f>VLOOKUP(E21,Lookups!$AH$3:$AI$148,2,FALSE)</f>
        <v>2.370249088</v>
      </c>
      <c r="Q21" s="174">
        <f>VLOOKUP(E21,Lookups!$C$3:$D$249,2,FALSE)</f>
        <v>12</v>
      </c>
      <c r="R21" s="227">
        <f>VLOOKUP(E21,Lookups!$C$3:$E$148,2,FALSE)</f>
        <v>12</v>
      </c>
      <c r="S21" s="155"/>
      <c r="T21" s="46" t="e">
        <f>IF(#REF!="A",#REF!*0.5)+_xlfn.IFNA(#N/A,0)</f>
        <v>#REF!</v>
      </c>
      <c r="U21" s="46" t="e">
        <f>IF(#REF!="b",#REF!*0.25)+_xlfn.IFNA(#N/A,0)</f>
        <v>#REF!</v>
      </c>
      <c r="V21" s="46" t="e">
        <f>IF(#REF!="C",#REF!*0.125)+_xlfn.IFNA(#N/A,0)</f>
        <v>#REF!</v>
      </c>
      <c r="W21" s="46">
        <f t="shared" si="1"/>
        <v>1.2623833040000001</v>
      </c>
      <c r="X21" s="46">
        <f t="shared" si="2"/>
        <v>0</v>
      </c>
      <c r="Y21" s="71">
        <f t="shared" si="3"/>
        <v>0</v>
      </c>
      <c r="Z21" s="71"/>
      <c r="AA21" s="71"/>
      <c r="AB21" s="71"/>
      <c r="AC21" s="112">
        <f t="shared" si="4"/>
        <v>11.361449736000001</v>
      </c>
      <c r="AD21" s="112">
        <f t="shared" si="5"/>
        <v>0</v>
      </c>
      <c r="AE21" s="53">
        <f t="shared" si="6"/>
        <v>0</v>
      </c>
      <c r="AF21" s="47">
        <f t="shared" si="7"/>
        <v>0</v>
      </c>
      <c r="AG21" s="47">
        <f t="shared" si="8"/>
        <v>0</v>
      </c>
      <c r="AH21" s="47">
        <f t="shared" si="9"/>
        <v>0</v>
      </c>
      <c r="AI21" s="47">
        <f t="shared" si="10"/>
        <v>590.79538627200009</v>
      </c>
      <c r="AJ21" s="47">
        <f t="shared" si="11"/>
        <v>0</v>
      </c>
      <c r="AK21" s="48">
        <f t="shared" si="12"/>
        <v>0</v>
      </c>
      <c r="AL21" s="48"/>
      <c r="AM21" s="48"/>
      <c r="AN21" s="145"/>
      <c r="AO21" s="145">
        <f t="shared" si="13"/>
        <v>49.232948856000007</v>
      </c>
      <c r="AP21" s="145">
        <f t="shared" si="14"/>
        <v>0</v>
      </c>
      <c r="AQ21" s="414">
        <f t="shared" si="15"/>
        <v>49.232948856000007</v>
      </c>
      <c r="AR21" s="197">
        <f t="shared" si="16"/>
        <v>4.1027457380000003</v>
      </c>
      <c r="AS21" s="50">
        <f t="shared" si="25"/>
        <v>0</v>
      </c>
      <c r="AT21" s="50">
        <f t="shared" si="26"/>
        <v>0</v>
      </c>
      <c r="AU21" s="50">
        <f t="shared" si="27"/>
        <v>0</v>
      </c>
      <c r="AV21" s="50">
        <f t="shared" si="28"/>
        <v>0</v>
      </c>
      <c r="AW21" s="50">
        <f t="shared" si="29"/>
        <v>7089.544635264001</v>
      </c>
      <c r="AX21" s="50">
        <f t="shared" si="30"/>
        <v>0</v>
      </c>
      <c r="AY21" s="45">
        <f t="shared" si="23"/>
        <v>7089.544635264001</v>
      </c>
      <c r="AZ21" s="45">
        <f t="shared" si="24"/>
        <v>590.79538627200009</v>
      </c>
      <c r="BA21" s="429">
        <v>44972</v>
      </c>
      <c r="BB21" s="185"/>
    </row>
    <row r="22" spans="1:54" ht="15" customHeight="1" x14ac:dyDescent="0.25">
      <c r="A22" s="43" t="s">
        <v>706</v>
      </c>
      <c r="B22" s="85" t="s">
        <v>126</v>
      </c>
      <c r="C22" s="43" t="s">
        <v>164</v>
      </c>
      <c r="D22" s="188" t="s">
        <v>660</v>
      </c>
      <c r="E22" s="191" t="s">
        <v>704</v>
      </c>
      <c r="F22" s="214" t="str">
        <f>VLOOKUP(G22,Lookups!$T$3:$U$2497,2,FALSE)</f>
        <v>CAT 5</v>
      </c>
      <c r="G22" s="76" t="str">
        <f>VLOOKUP(E22,Lookups!$S$3:$T$2492,2,FALSE)</f>
        <v>xxxxxxxxxx5</v>
      </c>
      <c r="H22" s="181" t="str">
        <f t="shared" ref="H22:H85" si="31">CONCATENATE(C22," ",G22)</f>
        <v>UNFI East xxxxxxxxxx5</v>
      </c>
      <c r="I22" s="43"/>
      <c r="J22" s="43"/>
      <c r="K22" s="161">
        <v>44896</v>
      </c>
      <c r="L22" s="43" t="s">
        <v>96</v>
      </c>
      <c r="M22" s="154">
        <v>45017</v>
      </c>
      <c r="N22" s="225">
        <v>0.5</v>
      </c>
      <c r="O22" s="223">
        <f>VLOOKUP(E22,Lookups!$AD$3:$AE$148,2,FALSE)</f>
        <v>1.0035713159999999</v>
      </c>
      <c r="P22" s="226">
        <f>VLOOKUP(E22,Lookups!$AH$3:$AI$148,2,FALSE)</f>
        <v>1.926370728</v>
      </c>
      <c r="Q22" s="174">
        <f>VLOOKUP(E22,Lookups!$C$3:$D$249,2,FALSE)</f>
        <v>12</v>
      </c>
      <c r="R22" s="227">
        <f>VLOOKUP(E22,Lookups!$C$3:$E$148,2,FALSE)</f>
        <v>12</v>
      </c>
      <c r="S22" s="156"/>
      <c r="T22" s="46" t="e">
        <f>IF(#REF!="A",#REF!*0.5)+_xlfn.IFNA(#N/A,0)</f>
        <v>#REF!</v>
      </c>
      <c r="U22" s="46" t="e">
        <f>IF(#REF!="b",#REF!*0.25)+_xlfn.IFNA(#N/A,0)</f>
        <v>#REF!</v>
      </c>
      <c r="V22" s="46" t="e">
        <f>IF(#REF!="C",#REF!*0.125)+_xlfn.IFNA(#N/A,0)</f>
        <v>#REF!</v>
      </c>
      <c r="W22" s="46">
        <f t="shared" si="1"/>
        <v>1.0035713159999999</v>
      </c>
      <c r="X22" s="46">
        <f t="shared" si="2"/>
        <v>0</v>
      </c>
      <c r="Y22" s="71">
        <f t="shared" si="3"/>
        <v>0</v>
      </c>
      <c r="Z22" s="71"/>
      <c r="AA22" s="71"/>
      <c r="AB22" s="71"/>
      <c r="AC22" s="112">
        <f t="shared" si="4"/>
        <v>0</v>
      </c>
      <c r="AD22" s="112">
        <f t="shared" si="5"/>
        <v>0</v>
      </c>
      <c r="AE22" s="53">
        <f t="shared" si="6"/>
        <v>0</v>
      </c>
      <c r="AF22" s="47">
        <f t="shared" si="7"/>
        <v>0</v>
      </c>
      <c r="AG22" s="47">
        <f t="shared" si="8"/>
        <v>0</v>
      </c>
      <c r="AH22" s="47">
        <f t="shared" si="9"/>
        <v>0</v>
      </c>
      <c r="AI22" s="47">
        <f t="shared" si="10"/>
        <v>0</v>
      </c>
      <c r="AJ22" s="47">
        <f t="shared" si="11"/>
        <v>0</v>
      </c>
      <c r="AK22" s="48">
        <f t="shared" si="12"/>
        <v>0</v>
      </c>
      <c r="AL22" s="48"/>
      <c r="AM22" s="48"/>
      <c r="AN22" s="145"/>
      <c r="AO22" s="145">
        <f t="shared" si="13"/>
        <v>0</v>
      </c>
      <c r="AP22" s="145">
        <f t="shared" si="14"/>
        <v>0</v>
      </c>
      <c r="AQ22" s="414">
        <f t="shared" si="15"/>
        <v>0</v>
      </c>
      <c r="AR22" s="197">
        <f t="shared" si="16"/>
        <v>0</v>
      </c>
      <c r="AS22" s="50">
        <f t="shared" si="25"/>
        <v>0</v>
      </c>
      <c r="AT22" s="50">
        <f t="shared" si="26"/>
        <v>0</v>
      </c>
      <c r="AU22" s="50">
        <f t="shared" si="27"/>
        <v>0</v>
      </c>
      <c r="AV22" s="50">
        <f t="shared" si="28"/>
        <v>0</v>
      </c>
      <c r="AW22" s="50">
        <f t="shared" si="29"/>
        <v>0</v>
      </c>
      <c r="AX22" s="50">
        <f t="shared" si="30"/>
        <v>0</v>
      </c>
      <c r="AY22" s="45">
        <f t="shared" si="23"/>
        <v>0</v>
      </c>
      <c r="AZ22" s="45">
        <f t="shared" si="24"/>
        <v>0</v>
      </c>
      <c r="BA22" s="429">
        <v>44972</v>
      </c>
      <c r="BB22" s="182"/>
    </row>
    <row r="23" spans="1:54" ht="15" customHeight="1" x14ac:dyDescent="0.25">
      <c r="A23" s="43" t="s">
        <v>706</v>
      </c>
      <c r="B23" s="44" t="s">
        <v>131</v>
      </c>
      <c r="C23" s="43" t="s">
        <v>166</v>
      </c>
      <c r="D23" s="188" t="s">
        <v>660</v>
      </c>
      <c r="E23" s="94" t="s">
        <v>700</v>
      </c>
      <c r="F23" s="214" t="str">
        <f>VLOOKUP(G23,Lookups!$T$3:$U$2497,2,FALSE)</f>
        <v>CAT 1</v>
      </c>
      <c r="G23" s="76" t="str">
        <f>VLOOKUP(E23,Lookups!$S$3:$T$2492,2,FALSE)</f>
        <v>xxxxxxxxxx1</v>
      </c>
      <c r="H23" s="181" t="str">
        <f t="shared" si="31"/>
        <v>Kehe East xxxxxxxxxx1</v>
      </c>
      <c r="I23" s="43">
        <v>6</v>
      </c>
      <c r="J23" s="43">
        <v>5</v>
      </c>
      <c r="K23" s="161">
        <v>44256</v>
      </c>
      <c r="L23" s="43" t="s">
        <v>99</v>
      </c>
      <c r="M23" s="180">
        <v>44287</v>
      </c>
      <c r="N23" s="225" t="s">
        <v>646</v>
      </c>
      <c r="O23" s="223">
        <f>VLOOKUP(E23,Lookups!$AD$3:$AE$148,2,FALSE)</f>
        <v>1.2</v>
      </c>
      <c r="P23" s="226">
        <f>VLOOKUP(E23,Lookups!$AH$3:$AI$148,2,FALSE)</f>
        <v>3</v>
      </c>
      <c r="Q23" s="174">
        <f>VLOOKUP(E23,Lookups!$C$3:$D$249,2,FALSE)</f>
        <v>12</v>
      </c>
      <c r="R23" s="227">
        <f>VLOOKUP(E23,Lookups!$C$3:$E$148,2,FALSE)</f>
        <v>12</v>
      </c>
      <c r="S23" s="156"/>
      <c r="T23" s="46" t="e">
        <f>IF(#REF!="A",#REF!*0.5)+_xlfn.IFNA(#N/A,0)</f>
        <v>#REF!</v>
      </c>
      <c r="U23" s="46" t="e">
        <f>IF(#REF!="b",#REF!*0.25)+_xlfn.IFNA(#N/A,0)</f>
        <v>#REF!</v>
      </c>
      <c r="V23" s="46" t="e">
        <f>IF(#REF!="C",#REF!*0.125)+_xlfn.IFNA(#N/A,0)</f>
        <v>#REF!</v>
      </c>
      <c r="W23" s="46">
        <f t="shared" si="1"/>
        <v>1.2</v>
      </c>
      <c r="X23" s="46">
        <f t="shared" si="2"/>
        <v>0</v>
      </c>
      <c r="Y23" s="71">
        <f t="shared" si="3"/>
        <v>0</v>
      </c>
      <c r="Z23" s="71"/>
      <c r="AA23" s="71"/>
      <c r="AB23" s="71"/>
      <c r="AC23" s="112">
        <f t="shared" si="4"/>
        <v>6</v>
      </c>
      <c r="AD23" s="112">
        <f t="shared" si="5"/>
        <v>0</v>
      </c>
      <c r="AE23" s="53">
        <f t="shared" si="6"/>
        <v>0</v>
      </c>
      <c r="AF23" s="47">
        <f t="shared" si="7"/>
        <v>0</v>
      </c>
      <c r="AG23" s="47">
        <f t="shared" si="8"/>
        <v>0</v>
      </c>
      <c r="AH23" s="47">
        <f t="shared" si="9"/>
        <v>0</v>
      </c>
      <c r="AI23" s="47">
        <f t="shared" si="10"/>
        <v>312</v>
      </c>
      <c r="AJ23" s="47">
        <f t="shared" si="11"/>
        <v>0</v>
      </c>
      <c r="AK23" s="48">
        <f t="shared" si="12"/>
        <v>0</v>
      </c>
      <c r="AL23" s="48"/>
      <c r="AM23" s="48"/>
      <c r="AN23" s="145"/>
      <c r="AO23" s="145">
        <f t="shared" si="13"/>
        <v>26</v>
      </c>
      <c r="AP23" s="145">
        <f t="shared" si="14"/>
        <v>0</v>
      </c>
      <c r="AQ23" s="414">
        <f t="shared" si="15"/>
        <v>26</v>
      </c>
      <c r="AR23" s="197">
        <f t="shared" si="16"/>
        <v>2.1666666666666665</v>
      </c>
      <c r="AS23" s="50">
        <f t="shared" si="25"/>
        <v>0</v>
      </c>
      <c r="AT23" s="50">
        <f t="shared" si="26"/>
        <v>0</v>
      </c>
      <c r="AU23" s="50">
        <f t="shared" si="27"/>
        <v>0</v>
      </c>
      <c r="AV23" s="50">
        <f t="shared" si="28"/>
        <v>0</v>
      </c>
      <c r="AW23" s="50">
        <f t="shared" si="29"/>
        <v>3744</v>
      </c>
      <c r="AX23" s="50">
        <f t="shared" si="30"/>
        <v>0</v>
      </c>
      <c r="AY23" s="45">
        <f t="shared" si="23"/>
        <v>3744</v>
      </c>
      <c r="AZ23" s="45">
        <f t="shared" si="24"/>
        <v>312</v>
      </c>
      <c r="BA23" s="429">
        <v>44972</v>
      </c>
      <c r="BB23" s="182"/>
    </row>
    <row r="24" spans="1:54" ht="15" customHeight="1" x14ac:dyDescent="0.25">
      <c r="A24" s="43" t="s">
        <v>706</v>
      </c>
      <c r="B24" s="44" t="s">
        <v>131</v>
      </c>
      <c r="C24" s="43" t="s">
        <v>166</v>
      </c>
      <c r="D24" s="188" t="s">
        <v>660</v>
      </c>
      <c r="E24" s="94" t="s">
        <v>701</v>
      </c>
      <c r="F24" s="214" t="str">
        <f>VLOOKUP(G24,Lookups!$T$3:$U$2497,2,FALSE)</f>
        <v>CAT 2</v>
      </c>
      <c r="G24" s="76" t="str">
        <f>VLOOKUP(E24,Lookups!$S$3:$T$2492,2,FALSE)</f>
        <v>xxxxxxxxxx2</v>
      </c>
      <c r="H24" s="181" t="str">
        <f t="shared" si="31"/>
        <v>Kehe East xxxxxxxxxx2</v>
      </c>
      <c r="I24" s="43">
        <v>6</v>
      </c>
      <c r="J24" s="43">
        <v>5</v>
      </c>
      <c r="K24" s="161">
        <v>44256</v>
      </c>
      <c r="L24" s="43" t="s">
        <v>99</v>
      </c>
      <c r="M24" s="180">
        <v>44287</v>
      </c>
      <c r="N24" s="225" t="s">
        <v>646</v>
      </c>
      <c r="O24" s="223">
        <f>VLOOKUP(E24,Lookups!$AD$3:$AE$148,2,FALSE)</f>
        <v>1.2309971689999999</v>
      </c>
      <c r="P24" s="226">
        <f>VLOOKUP(E24,Lookups!$AH$3:$AI$148,2,FALSE)</f>
        <v>2.5038011689999999</v>
      </c>
      <c r="Q24" s="174">
        <f>VLOOKUP(E24,Lookups!$C$3:$D$249,2,FALSE)</f>
        <v>12</v>
      </c>
      <c r="R24" s="227">
        <f>VLOOKUP(E24,Lookups!$C$3:$E$148,2,FALSE)</f>
        <v>12</v>
      </c>
      <c r="S24" s="156"/>
      <c r="T24" s="46" t="e">
        <f>IF(#REF!="A",#REF!*0.5)+_xlfn.IFNA(#N/A,0)</f>
        <v>#REF!</v>
      </c>
      <c r="U24" s="46" t="e">
        <f>IF(#REF!="b",#REF!*0.25)+_xlfn.IFNA(#N/A,0)</f>
        <v>#REF!</v>
      </c>
      <c r="V24" s="46" t="e">
        <f>IF(#REF!="C",#REF!*0.125)+_xlfn.IFNA(#N/A,0)</f>
        <v>#REF!</v>
      </c>
      <c r="W24" s="46">
        <f t="shared" si="1"/>
        <v>1.2309971689999999</v>
      </c>
      <c r="X24" s="46">
        <f t="shared" si="2"/>
        <v>0</v>
      </c>
      <c r="Y24" s="71">
        <f t="shared" si="3"/>
        <v>0</v>
      </c>
      <c r="Z24" s="71"/>
      <c r="AA24" s="71"/>
      <c r="AB24" s="71"/>
      <c r="AC24" s="112">
        <f t="shared" si="4"/>
        <v>6.1549858449999997</v>
      </c>
      <c r="AD24" s="112">
        <f t="shared" si="5"/>
        <v>0</v>
      </c>
      <c r="AE24" s="53">
        <f t="shared" si="6"/>
        <v>0</v>
      </c>
      <c r="AF24" s="47">
        <f t="shared" si="7"/>
        <v>0</v>
      </c>
      <c r="AG24" s="47">
        <f t="shared" si="8"/>
        <v>0</v>
      </c>
      <c r="AH24" s="47">
        <f t="shared" si="9"/>
        <v>0</v>
      </c>
      <c r="AI24" s="47">
        <f t="shared" si="10"/>
        <v>320.05926393999999</v>
      </c>
      <c r="AJ24" s="47">
        <f t="shared" si="11"/>
        <v>0</v>
      </c>
      <c r="AK24" s="48">
        <f t="shared" si="12"/>
        <v>0</v>
      </c>
      <c r="AL24" s="48"/>
      <c r="AM24" s="48"/>
      <c r="AN24" s="145"/>
      <c r="AO24" s="145">
        <f t="shared" si="13"/>
        <v>26.671605328333332</v>
      </c>
      <c r="AP24" s="145">
        <f t="shared" si="14"/>
        <v>0</v>
      </c>
      <c r="AQ24" s="414">
        <f t="shared" si="15"/>
        <v>26.671605328333332</v>
      </c>
      <c r="AR24" s="197">
        <f t="shared" si="16"/>
        <v>2.2226337773611111</v>
      </c>
      <c r="AS24" s="50">
        <f t="shared" si="25"/>
        <v>0</v>
      </c>
      <c r="AT24" s="50">
        <f t="shared" si="26"/>
        <v>0</v>
      </c>
      <c r="AU24" s="50">
        <f t="shared" si="27"/>
        <v>0</v>
      </c>
      <c r="AV24" s="50">
        <f t="shared" si="28"/>
        <v>0</v>
      </c>
      <c r="AW24" s="50">
        <f t="shared" si="29"/>
        <v>3840.7111672800002</v>
      </c>
      <c r="AX24" s="50">
        <f t="shared" si="30"/>
        <v>0</v>
      </c>
      <c r="AY24" s="45">
        <f t="shared" si="23"/>
        <v>3840.7111672800002</v>
      </c>
      <c r="AZ24" s="45">
        <f t="shared" si="24"/>
        <v>320.05926393999999</v>
      </c>
      <c r="BA24" s="429">
        <v>44972</v>
      </c>
      <c r="BB24" s="182"/>
    </row>
    <row r="25" spans="1:54" ht="15" customHeight="1" x14ac:dyDescent="0.25">
      <c r="A25" s="43" t="s">
        <v>706</v>
      </c>
      <c r="B25" s="44" t="s">
        <v>131</v>
      </c>
      <c r="C25" s="43" t="s">
        <v>166</v>
      </c>
      <c r="D25" s="188" t="s">
        <v>660</v>
      </c>
      <c r="E25" s="191" t="s">
        <v>702</v>
      </c>
      <c r="F25" s="214" t="str">
        <f>VLOOKUP(G25,Lookups!$T$3:$U$2497,2,FALSE)</f>
        <v>CAT 3</v>
      </c>
      <c r="G25" s="76" t="str">
        <f>VLOOKUP(E25,Lookups!$S$3:$T$2492,2,FALSE)</f>
        <v>xxxxxxxxxx3</v>
      </c>
      <c r="H25" s="181" t="str">
        <f t="shared" si="31"/>
        <v>Kehe East xxxxxxxxxx3</v>
      </c>
      <c r="I25" s="43">
        <v>6</v>
      </c>
      <c r="J25" s="43">
        <v>5</v>
      </c>
      <c r="K25" s="161">
        <v>44256</v>
      </c>
      <c r="L25" s="43" t="s">
        <v>99</v>
      </c>
      <c r="M25" s="180">
        <v>44287</v>
      </c>
      <c r="N25" s="225" t="s">
        <v>646</v>
      </c>
      <c r="O25" s="223">
        <f>VLOOKUP(E25,Lookups!$AD$3:$AE$148,2,FALSE)</f>
        <v>1.169229504</v>
      </c>
      <c r="P25" s="226">
        <f>VLOOKUP(E25,Lookups!$AH$3:$AI$148,2,FALSE)</f>
        <v>2.8760148220000001</v>
      </c>
      <c r="Q25" s="174">
        <f>VLOOKUP(E25,Lookups!$C$3:$D$249,2,FALSE)</f>
        <v>12</v>
      </c>
      <c r="R25" s="227">
        <f>VLOOKUP(E25,Lookups!$C$3:$E$148,2,FALSE)</f>
        <v>12</v>
      </c>
      <c r="S25" s="156"/>
      <c r="T25" s="46" t="e">
        <f>IF(#REF!="A",#REF!*0.5)+_xlfn.IFNA(#N/A,0)</f>
        <v>#REF!</v>
      </c>
      <c r="U25" s="46" t="e">
        <f>IF(#REF!="b",#REF!*0.25)+_xlfn.IFNA(#N/A,0)</f>
        <v>#REF!</v>
      </c>
      <c r="V25" s="46" t="e">
        <f>IF(#REF!="C",#REF!*0.125)+_xlfn.IFNA(#N/A,0)</f>
        <v>#REF!</v>
      </c>
      <c r="W25" s="46">
        <f t="shared" si="1"/>
        <v>1.169229504</v>
      </c>
      <c r="X25" s="46">
        <f t="shared" si="2"/>
        <v>0</v>
      </c>
      <c r="Y25" s="71">
        <f t="shared" si="3"/>
        <v>0</v>
      </c>
      <c r="Z25" s="71"/>
      <c r="AA25" s="71"/>
      <c r="AB25" s="71"/>
      <c r="AC25" s="112">
        <f t="shared" si="4"/>
        <v>5.8461475200000006</v>
      </c>
      <c r="AD25" s="112">
        <f t="shared" si="5"/>
        <v>0</v>
      </c>
      <c r="AE25" s="53">
        <f t="shared" si="6"/>
        <v>0</v>
      </c>
      <c r="AF25" s="47">
        <f t="shared" si="7"/>
        <v>0</v>
      </c>
      <c r="AG25" s="47">
        <f t="shared" si="8"/>
        <v>0</v>
      </c>
      <c r="AH25" s="47">
        <f t="shared" si="9"/>
        <v>0</v>
      </c>
      <c r="AI25" s="47">
        <f t="shared" si="10"/>
        <v>303.99967104000001</v>
      </c>
      <c r="AJ25" s="47">
        <f t="shared" si="11"/>
        <v>0</v>
      </c>
      <c r="AK25" s="48">
        <f t="shared" si="12"/>
        <v>0</v>
      </c>
      <c r="AL25" s="48"/>
      <c r="AM25" s="48"/>
      <c r="AN25" s="145"/>
      <c r="AO25" s="145">
        <f t="shared" si="13"/>
        <v>25.333305920000001</v>
      </c>
      <c r="AP25" s="145">
        <f t="shared" si="14"/>
        <v>0</v>
      </c>
      <c r="AQ25" s="414">
        <f t="shared" si="15"/>
        <v>25.333305920000001</v>
      </c>
      <c r="AR25" s="197">
        <f t="shared" si="16"/>
        <v>2.1111088266666669</v>
      </c>
      <c r="AS25" s="50">
        <f t="shared" si="25"/>
        <v>0</v>
      </c>
      <c r="AT25" s="50">
        <f t="shared" si="26"/>
        <v>0</v>
      </c>
      <c r="AU25" s="50">
        <f t="shared" si="27"/>
        <v>0</v>
      </c>
      <c r="AV25" s="50">
        <f t="shared" si="28"/>
        <v>0</v>
      </c>
      <c r="AW25" s="50">
        <f t="shared" si="29"/>
        <v>3647.9960524799999</v>
      </c>
      <c r="AX25" s="50">
        <f t="shared" si="30"/>
        <v>0</v>
      </c>
      <c r="AY25" s="45">
        <f t="shared" si="23"/>
        <v>3647.9960524799999</v>
      </c>
      <c r="AZ25" s="45">
        <f t="shared" si="24"/>
        <v>303.99967104000001</v>
      </c>
      <c r="BA25" s="429">
        <v>44972</v>
      </c>
      <c r="BB25" s="182"/>
    </row>
    <row r="26" spans="1:54" ht="15" customHeight="1" x14ac:dyDescent="0.25">
      <c r="A26" s="43" t="s">
        <v>706</v>
      </c>
      <c r="B26" s="44" t="s">
        <v>131</v>
      </c>
      <c r="C26" s="43" t="s">
        <v>166</v>
      </c>
      <c r="D26" s="188" t="s">
        <v>660</v>
      </c>
      <c r="E26" s="191" t="s">
        <v>703</v>
      </c>
      <c r="F26" s="214" t="str">
        <f>VLOOKUP(G26,Lookups!$T$3:$U$2497,2,FALSE)</f>
        <v>CAT 4</v>
      </c>
      <c r="G26" s="76" t="str">
        <f>VLOOKUP(E26,Lookups!$S$3:$T$2492,2,FALSE)</f>
        <v>xxxxxxxxxx4</v>
      </c>
      <c r="H26" s="181" t="str">
        <f t="shared" si="31"/>
        <v>Kehe East xxxxxxxxxx4</v>
      </c>
      <c r="I26" s="43">
        <v>6</v>
      </c>
      <c r="J26" s="43">
        <v>5</v>
      </c>
      <c r="K26" s="161">
        <v>44256</v>
      </c>
      <c r="L26" s="43" t="s">
        <v>99</v>
      </c>
      <c r="M26" s="180">
        <v>44287</v>
      </c>
      <c r="N26" s="225" t="s">
        <v>646</v>
      </c>
      <c r="O26" s="223">
        <f>VLOOKUP(E26,Lookups!$AD$3:$AE$148,2,FALSE)</f>
        <v>1.2623833040000001</v>
      </c>
      <c r="P26" s="226">
        <f>VLOOKUP(E26,Lookups!$AH$3:$AI$148,2,FALSE)</f>
        <v>2.370249088</v>
      </c>
      <c r="Q26" s="174">
        <f>VLOOKUP(E26,Lookups!$C$3:$D$249,2,FALSE)</f>
        <v>12</v>
      </c>
      <c r="R26" s="227">
        <f>VLOOKUP(E26,Lookups!$C$3:$E$148,2,FALSE)</f>
        <v>12</v>
      </c>
      <c r="S26" s="156"/>
      <c r="T26" s="46" t="e">
        <f>IF(#REF!="A",#REF!*0.5)+_xlfn.IFNA(#N/A,0)</f>
        <v>#REF!</v>
      </c>
      <c r="U26" s="46" t="e">
        <f>IF(#REF!="b",#REF!*0.25)+_xlfn.IFNA(#N/A,0)</f>
        <v>#REF!</v>
      </c>
      <c r="V26" s="46" t="e">
        <f>IF(#REF!="C",#REF!*0.125)+_xlfn.IFNA(#N/A,0)</f>
        <v>#REF!</v>
      </c>
      <c r="W26" s="46">
        <f t="shared" si="1"/>
        <v>1.2623833040000001</v>
      </c>
      <c r="X26" s="46">
        <f t="shared" si="2"/>
        <v>0</v>
      </c>
      <c r="Y26" s="71">
        <f t="shared" si="3"/>
        <v>0</v>
      </c>
      <c r="Z26" s="71"/>
      <c r="AA26" s="71"/>
      <c r="AB26" s="71"/>
      <c r="AC26" s="112">
        <f t="shared" si="4"/>
        <v>6.3119165200000005</v>
      </c>
      <c r="AD26" s="112">
        <f t="shared" si="5"/>
        <v>0</v>
      </c>
      <c r="AE26" s="53">
        <f t="shared" si="6"/>
        <v>0</v>
      </c>
      <c r="AF26" s="47">
        <f t="shared" si="7"/>
        <v>0</v>
      </c>
      <c r="AG26" s="47">
        <f t="shared" si="8"/>
        <v>0</v>
      </c>
      <c r="AH26" s="47">
        <f t="shared" si="9"/>
        <v>0</v>
      </c>
      <c r="AI26" s="47">
        <f t="shared" si="10"/>
        <v>328.21965904000001</v>
      </c>
      <c r="AJ26" s="47">
        <f t="shared" si="11"/>
        <v>0</v>
      </c>
      <c r="AK26" s="48">
        <f t="shared" si="12"/>
        <v>0</v>
      </c>
      <c r="AL26" s="48"/>
      <c r="AM26" s="48"/>
      <c r="AN26" s="145"/>
      <c r="AO26" s="145">
        <f t="shared" si="13"/>
        <v>27.351638253333334</v>
      </c>
      <c r="AP26" s="145">
        <f t="shared" si="14"/>
        <v>0</v>
      </c>
      <c r="AQ26" s="414">
        <f t="shared" si="15"/>
        <v>27.351638253333334</v>
      </c>
      <c r="AR26" s="197">
        <f t="shared" si="16"/>
        <v>2.2793031877777779</v>
      </c>
      <c r="AS26" s="50">
        <f t="shared" si="25"/>
        <v>0</v>
      </c>
      <c r="AT26" s="50">
        <f t="shared" si="26"/>
        <v>0</v>
      </c>
      <c r="AU26" s="50">
        <f t="shared" si="27"/>
        <v>0</v>
      </c>
      <c r="AV26" s="50">
        <f t="shared" si="28"/>
        <v>0</v>
      </c>
      <c r="AW26" s="50">
        <f t="shared" si="29"/>
        <v>3938.6359084800001</v>
      </c>
      <c r="AX26" s="50">
        <f t="shared" si="30"/>
        <v>0</v>
      </c>
      <c r="AY26" s="45">
        <f t="shared" si="23"/>
        <v>3938.6359084800001</v>
      </c>
      <c r="AZ26" s="45">
        <f t="shared" si="24"/>
        <v>328.21965904000001</v>
      </c>
      <c r="BA26" s="429">
        <v>44972</v>
      </c>
      <c r="BB26" s="182"/>
    </row>
    <row r="27" spans="1:54" ht="15" customHeight="1" x14ac:dyDescent="0.25">
      <c r="A27" s="43" t="s">
        <v>706</v>
      </c>
      <c r="B27" s="44" t="s">
        <v>131</v>
      </c>
      <c r="C27" s="43" t="s">
        <v>166</v>
      </c>
      <c r="D27" s="188" t="s">
        <v>660</v>
      </c>
      <c r="E27" s="191" t="s">
        <v>704</v>
      </c>
      <c r="F27" s="214" t="str">
        <f>VLOOKUP(G27,Lookups!$T$3:$U$2497,2,FALSE)</f>
        <v>CAT 5</v>
      </c>
      <c r="G27" s="76" t="str">
        <f>VLOOKUP(E27,Lookups!$S$3:$T$2492,2,FALSE)</f>
        <v>xxxxxxxxxx5</v>
      </c>
      <c r="H27" s="181" t="str">
        <f t="shared" si="31"/>
        <v>Kehe East xxxxxxxxxx5</v>
      </c>
      <c r="I27" s="43">
        <v>6</v>
      </c>
      <c r="J27" s="43">
        <v>5</v>
      </c>
      <c r="K27" s="161">
        <v>44256</v>
      </c>
      <c r="L27" s="43" t="s">
        <v>99</v>
      </c>
      <c r="M27" s="180">
        <v>44287</v>
      </c>
      <c r="N27" s="225" t="s">
        <v>646</v>
      </c>
      <c r="O27" s="223">
        <f>VLOOKUP(E27,Lookups!$AD$3:$AE$148,2,FALSE)</f>
        <v>1.0035713159999999</v>
      </c>
      <c r="P27" s="226">
        <f>VLOOKUP(E27,Lookups!$AH$3:$AI$148,2,FALSE)</f>
        <v>1.926370728</v>
      </c>
      <c r="Q27" s="174">
        <f>VLOOKUP(E27,Lookups!$C$3:$D$249,2,FALSE)</f>
        <v>12</v>
      </c>
      <c r="R27" s="227">
        <f>VLOOKUP(E27,Lookups!$C$3:$E$148,2,FALSE)</f>
        <v>12</v>
      </c>
      <c r="S27" s="156"/>
      <c r="T27" s="46" t="e">
        <f>IF(#REF!="A",#REF!*0.5)+_xlfn.IFNA(#N/A,0)</f>
        <v>#REF!</v>
      </c>
      <c r="U27" s="46" t="e">
        <f>IF(#REF!="b",#REF!*0.25)+_xlfn.IFNA(#N/A,0)</f>
        <v>#REF!</v>
      </c>
      <c r="V27" s="46" t="e">
        <f>IF(#REF!="C",#REF!*0.125)+_xlfn.IFNA(#N/A,0)</f>
        <v>#REF!</v>
      </c>
      <c r="W27" s="46">
        <f t="shared" si="1"/>
        <v>1.0035713159999999</v>
      </c>
      <c r="X27" s="46">
        <f t="shared" si="2"/>
        <v>0</v>
      </c>
      <c r="Y27" s="71">
        <f t="shared" si="3"/>
        <v>0</v>
      </c>
      <c r="Z27" s="71"/>
      <c r="AA27" s="71"/>
      <c r="AB27" s="71"/>
      <c r="AC27" s="112">
        <f t="shared" si="4"/>
        <v>5.0178565800000001</v>
      </c>
      <c r="AD27" s="112">
        <f t="shared" si="5"/>
        <v>0</v>
      </c>
      <c r="AE27" s="53">
        <f t="shared" si="6"/>
        <v>0</v>
      </c>
      <c r="AF27" s="47">
        <f t="shared" si="7"/>
        <v>0</v>
      </c>
      <c r="AG27" s="47">
        <f t="shared" si="8"/>
        <v>0</v>
      </c>
      <c r="AH27" s="47">
        <f t="shared" si="9"/>
        <v>0</v>
      </c>
      <c r="AI27" s="47">
        <f t="shared" si="10"/>
        <v>260.92854216000001</v>
      </c>
      <c r="AJ27" s="47">
        <f t="shared" si="11"/>
        <v>0</v>
      </c>
      <c r="AK27" s="48">
        <f t="shared" si="12"/>
        <v>0</v>
      </c>
      <c r="AL27" s="48"/>
      <c r="AM27" s="48"/>
      <c r="AN27" s="145"/>
      <c r="AO27" s="145">
        <f t="shared" si="13"/>
        <v>21.744045180000001</v>
      </c>
      <c r="AP27" s="145">
        <f t="shared" si="14"/>
        <v>0</v>
      </c>
      <c r="AQ27" s="414">
        <f t="shared" si="15"/>
        <v>21.744045180000001</v>
      </c>
      <c r="AR27" s="197">
        <f t="shared" si="16"/>
        <v>1.812003765</v>
      </c>
      <c r="AS27" s="50">
        <f t="shared" si="25"/>
        <v>0</v>
      </c>
      <c r="AT27" s="50">
        <f t="shared" si="26"/>
        <v>0</v>
      </c>
      <c r="AU27" s="50">
        <f t="shared" si="27"/>
        <v>0</v>
      </c>
      <c r="AV27" s="50">
        <f t="shared" si="28"/>
        <v>0</v>
      </c>
      <c r="AW27" s="50">
        <f t="shared" si="29"/>
        <v>3131.1425059200001</v>
      </c>
      <c r="AX27" s="50">
        <f t="shared" si="30"/>
        <v>0</v>
      </c>
      <c r="AY27" s="45">
        <f t="shared" si="23"/>
        <v>3131.1425059200001</v>
      </c>
      <c r="AZ27" s="45">
        <f t="shared" si="24"/>
        <v>260.92854216000001</v>
      </c>
      <c r="BA27" s="429">
        <v>44972</v>
      </c>
      <c r="BB27" s="182"/>
    </row>
    <row r="28" spans="1:54" ht="15" customHeight="1" x14ac:dyDescent="0.25">
      <c r="A28" s="43" t="s">
        <v>706</v>
      </c>
      <c r="B28" s="85" t="s">
        <v>631</v>
      </c>
      <c r="C28" s="157" t="s">
        <v>164</v>
      </c>
      <c r="D28" s="188" t="s">
        <v>660</v>
      </c>
      <c r="E28" s="94" t="s">
        <v>702</v>
      </c>
      <c r="F28" s="214" t="str">
        <f>VLOOKUP(G28,Lookups!$T$3:$U$2497,2,FALSE)</f>
        <v>CAT 3</v>
      </c>
      <c r="G28" s="76" t="str">
        <f>VLOOKUP(E28,Lookups!$S$3:$T$2492,2,FALSE)</f>
        <v>xxxxxxxxxx3</v>
      </c>
      <c r="H28" s="181" t="str">
        <f t="shared" si="31"/>
        <v>UNFI East xxxxxxxxxx3</v>
      </c>
      <c r="I28" s="157"/>
      <c r="J28" s="157"/>
      <c r="K28" s="161">
        <v>44217</v>
      </c>
      <c r="L28" s="157" t="s">
        <v>97</v>
      </c>
      <c r="M28" s="209" t="s">
        <v>133</v>
      </c>
      <c r="N28" s="225" t="s">
        <v>133</v>
      </c>
      <c r="O28" s="223">
        <f>VLOOKUP(E28,Lookups!$AD$3:$AE$148,2,FALSE)</f>
        <v>1.169229504</v>
      </c>
      <c r="P28" s="226">
        <f>VLOOKUP(E28,Lookups!$AH$3:$AI$148,2,FALSE)</f>
        <v>2.8760148220000001</v>
      </c>
      <c r="Q28" s="174">
        <f>VLOOKUP(E28,Lookups!$C$3:$D$249,2,FALSE)</f>
        <v>12</v>
      </c>
      <c r="R28" s="227">
        <f>VLOOKUP(E28,Lookups!$C$3:$E$148,2,FALSE)</f>
        <v>12</v>
      </c>
      <c r="S28" s="156"/>
      <c r="T28" s="46" t="e">
        <f>IF(#REF!="A",#REF!*0.5)+_xlfn.IFNA(#N/A,0)</f>
        <v>#REF!</v>
      </c>
      <c r="U28" s="46" t="e">
        <f>IF(#REF!="b",#REF!*0.25)+_xlfn.IFNA(#N/A,0)</f>
        <v>#REF!</v>
      </c>
      <c r="V28" s="46" t="e">
        <f>IF(#REF!="C",#REF!*0.125)+_xlfn.IFNA(#N/A,0)</f>
        <v>#REF!</v>
      </c>
      <c r="W28" s="46">
        <f t="shared" si="1"/>
        <v>1.169229504</v>
      </c>
      <c r="X28" s="46">
        <f t="shared" si="2"/>
        <v>0</v>
      </c>
      <c r="Y28" s="71">
        <f t="shared" si="3"/>
        <v>0</v>
      </c>
      <c r="Z28" s="71"/>
      <c r="AA28" s="71"/>
      <c r="AB28" s="71"/>
      <c r="AC28" s="112">
        <f t="shared" si="4"/>
        <v>0</v>
      </c>
      <c r="AD28" s="112">
        <f t="shared" si="5"/>
        <v>0</v>
      </c>
      <c r="AE28" s="53">
        <f t="shared" si="6"/>
        <v>0</v>
      </c>
      <c r="AF28" s="47">
        <f t="shared" si="7"/>
        <v>0</v>
      </c>
      <c r="AG28" s="47">
        <f t="shared" si="8"/>
        <v>0</v>
      </c>
      <c r="AH28" s="47">
        <f t="shared" si="9"/>
        <v>0</v>
      </c>
      <c r="AI28" s="47">
        <f t="shared" si="10"/>
        <v>0</v>
      </c>
      <c r="AJ28" s="47">
        <f t="shared" si="11"/>
        <v>0</v>
      </c>
      <c r="AK28" s="48">
        <f t="shared" si="12"/>
        <v>0</v>
      </c>
      <c r="AL28" s="48"/>
      <c r="AM28" s="48"/>
      <c r="AN28" s="145"/>
      <c r="AO28" s="145">
        <f t="shared" si="13"/>
        <v>0</v>
      </c>
      <c r="AP28" s="145">
        <f t="shared" si="14"/>
        <v>0</v>
      </c>
      <c r="AQ28" s="414">
        <f t="shared" si="15"/>
        <v>0</v>
      </c>
      <c r="AR28" s="197">
        <f t="shared" si="16"/>
        <v>0</v>
      </c>
      <c r="AS28" s="50">
        <f t="shared" si="25"/>
        <v>0</v>
      </c>
      <c r="AT28" s="50">
        <f t="shared" si="26"/>
        <v>0</v>
      </c>
      <c r="AU28" s="50">
        <f t="shared" si="27"/>
        <v>0</v>
      </c>
      <c r="AV28" s="50">
        <f t="shared" si="28"/>
        <v>0</v>
      </c>
      <c r="AW28" s="50">
        <f t="shared" si="29"/>
        <v>0</v>
      </c>
      <c r="AX28" s="50">
        <f t="shared" si="30"/>
        <v>0</v>
      </c>
      <c r="AY28" s="45">
        <f t="shared" si="23"/>
        <v>0</v>
      </c>
      <c r="AZ28" s="45">
        <f t="shared" si="24"/>
        <v>0</v>
      </c>
      <c r="BA28" s="429">
        <v>44972</v>
      </c>
      <c r="BB28" s="217"/>
    </row>
    <row r="29" spans="1:54" ht="15" customHeight="1" x14ac:dyDescent="0.25">
      <c r="A29" s="213" t="s">
        <v>707</v>
      </c>
      <c r="B29" s="84" t="s">
        <v>685</v>
      </c>
      <c r="C29" s="213" t="s">
        <v>167</v>
      </c>
      <c r="D29" s="188" t="s">
        <v>660</v>
      </c>
      <c r="E29" s="94" t="s">
        <v>700</v>
      </c>
      <c r="F29" s="214" t="str">
        <f>VLOOKUP(G29,Lookups!$T$3:$U$2497,2,FALSE)</f>
        <v>CAT 1</v>
      </c>
      <c r="G29" s="76" t="str">
        <f>VLOOKUP(E29,Lookups!$S$3:$T$2492,2,FALSE)</f>
        <v>xxxxxxxxxx1</v>
      </c>
      <c r="H29" s="181" t="str">
        <f t="shared" si="31"/>
        <v>Kehe West xxxxxxxxxx1</v>
      </c>
      <c r="I29" s="43"/>
      <c r="J29" s="43"/>
      <c r="K29" s="161">
        <v>44866</v>
      </c>
      <c r="L29" s="43" t="s">
        <v>98</v>
      </c>
      <c r="M29" s="154">
        <v>44958</v>
      </c>
      <c r="N29" s="225">
        <v>0.25</v>
      </c>
      <c r="O29" s="223">
        <f>VLOOKUP(E29,Lookups!$AD$3:$AE$148,2,FALSE)</f>
        <v>1.2</v>
      </c>
      <c r="P29" s="226">
        <f>VLOOKUP(E29,Lookups!$AH$3:$AI$148,2,FALSE)</f>
        <v>3</v>
      </c>
      <c r="Q29" s="174">
        <f>VLOOKUP(E29,Lookups!$C$3:$D$249,2,FALSE)</f>
        <v>12</v>
      </c>
      <c r="R29" s="227">
        <f>VLOOKUP(E29,Lookups!$C$3:$E$148,2,FALSE)</f>
        <v>12</v>
      </c>
      <c r="S29" s="156"/>
      <c r="T29" s="46" t="e">
        <f>IF(#REF!="A",#REF!*0.5)+_xlfn.IFNA(#N/A,0)</f>
        <v>#REF!</v>
      </c>
      <c r="U29" s="46" t="e">
        <f>IF(#REF!="b",#REF!*0.25)+_xlfn.IFNA(#N/A,0)</f>
        <v>#REF!</v>
      </c>
      <c r="V29" s="46" t="e">
        <f>IF(#REF!="C",#REF!*0.125)+_xlfn.IFNA(#N/A,0)</f>
        <v>#REF!</v>
      </c>
      <c r="W29" s="46">
        <f t="shared" si="1"/>
        <v>1.2</v>
      </c>
      <c r="X29" s="46">
        <f t="shared" si="2"/>
        <v>0</v>
      </c>
      <c r="Y29" s="71">
        <f t="shared" si="3"/>
        <v>0</v>
      </c>
      <c r="Z29" s="71"/>
      <c r="AA29" s="71"/>
      <c r="AB29" s="71"/>
      <c r="AC29" s="112">
        <f t="shared" si="4"/>
        <v>0</v>
      </c>
      <c r="AD29" s="112">
        <f t="shared" si="5"/>
        <v>0</v>
      </c>
      <c r="AE29" s="53">
        <f t="shared" si="6"/>
        <v>0</v>
      </c>
      <c r="AF29" s="47">
        <f t="shared" si="7"/>
        <v>0</v>
      </c>
      <c r="AG29" s="47">
        <f t="shared" si="8"/>
        <v>0</v>
      </c>
      <c r="AH29" s="47">
        <f t="shared" si="9"/>
        <v>0</v>
      </c>
      <c r="AI29" s="47">
        <f t="shared" si="10"/>
        <v>0</v>
      </c>
      <c r="AJ29" s="47">
        <f t="shared" si="11"/>
        <v>0</v>
      </c>
      <c r="AK29" s="48">
        <f t="shared" si="12"/>
        <v>0</v>
      </c>
      <c r="AL29" s="48"/>
      <c r="AM29" s="48"/>
      <c r="AN29" s="145"/>
      <c r="AO29" s="145">
        <f t="shared" si="13"/>
        <v>0</v>
      </c>
      <c r="AP29" s="145">
        <f t="shared" si="14"/>
        <v>0</v>
      </c>
      <c r="AQ29" s="414">
        <f t="shared" si="15"/>
        <v>0</v>
      </c>
      <c r="AR29" s="197">
        <f t="shared" si="16"/>
        <v>0</v>
      </c>
      <c r="AS29" s="50">
        <f t="shared" si="25"/>
        <v>0</v>
      </c>
      <c r="AT29" s="50">
        <f t="shared" si="26"/>
        <v>0</v>
      </c>
      <c r="AU29" s="50">
        <f t="shared" si="27"/>
        <v>0</v>
      </c>
      <c r="AV29" s="50">
        <f t="shared" si="28"/>
        <v>0</v>
      </c>
      <c r="AW29" s="50">
        <f t="shared" si="29"/>
        <v>0</v>
      </c>
      <c r="AX29" s="50">
        <f t="shared" si="30"/>
        <v>0</v>
      </c>
      <c r="AY29" s="45">
        <f t="shared" si="23"/>
        <v>0</v>
      </c>
      <c r="AZ29" s="45">
        <f t="shared" si="24"/>
        <v>0</v>
      </c>
      <c r="BA29" s="428">
        <v>44900</v>
      </c>
      <c r="BB29" s="182"/>
    </row>
    <row r="30" spans="1:54" ht="15" customHeight="1" x14ac:dyDescent="0.25">
      <c r="A30" s="213" t="s">
        <v>707</v>
      </c>
      <c r="B30" s="84" t="s">
        <v>685</v>
      </c>
      <c r="C30" s="213" t="s">
        <v>167</v>
      </c>
      <c r="D30" s="188" t="s">
        <v>660</v>
      </c>
      <c r="E30" s="94" t="s">
        <v>701</v>
      </c>
      <c r="F30" s="214" t="str">
        <f>VLOOKUP(G30,Lookups!$T$3:$U$2497,2,FALSE)</f>
        <v>CAT 2</v>
      </c>
      <c r="G30" s="76" t="str">
        <f>VLOOKUP(E30,Lookups!$S$3:$T$2492,2,FALSE)</f>
        <v>xxxxxxxxxx2</v>
      </c>
      <c r="H30" s="181" t="str">
        <f t="shared" si="31"/>
        <v>Kehe West xxxxxxxxxx2</v>
      </c>
      <c r="I30" s="43"/>
      <c r="J30" s="43"/>
      <c r="K30" s="161">
        <v>44866</v>
      </c>
      <c r="L30" s="43" t="s">
        <v>98</v>
      </c>
      <c r="M30" s="154">
        <v>44958</v>
      </c>
      <c r="N30" s="225">
        <v>0.25</v>
      </c>
      <c r="O30" s="223">
        <f>VLOOKUP(E30,Lookups!$AD$3:$AE$148,2,FALSE)</f>
        <v>1.2309971689999999</v>
      </c>
      <c r="P30" s="226">
        <f>VLOOKUP(E30,Lookups!$AH$3:$AI$148,2,FALSE)</f>
        <v>2.5038011689999999</v>
      </c>
      <c r="Q30" s="174">
        <f>VLOOKUP(E30,Lookups!$C$3:$D$249,2,FALSE)</f>
        <v>12</v>
      </c>
      <c r="R30" s="227">
        <f>VLOOKUP(E30,Lookups!$C$3:$E$148,2,FALSE)</f>
        <v>12</v>
      </c>
      <c r="S30" s="156"/>
      <c r="T30" s="46" t="e">
        <f>IF(#REF!="A",#REF!*0.5)+_xlfn.IFNA(#N/A,0)</f>
        <v>#REF!</v>
      </c>
      <c r="U30" s="46" t="e">
        <f>IF(#REF!="b",#REF!*0.25)+_xlfn.IFNA(#N/A,0)</f>
        <v>#REF!</v>
      </c>
      <c r="V30" s="46" t="e">
        <f>IF(#REF!="C",#REF!*0.125)+_xlfn.IFNA(#N/A,0)</f>
        <v>#REF!</v>
      </c>
      <c r="W30" s="46">
        <f t="shared" si="1"/>
        <v>1.2309971689999999</v>
      </c>
      <c r="X30" s="46">
        <f t="shared" si="2"/>
        <v>0</v>
      </c>
      <c r="Y30" s="71">
        <f t="shared" si="3"/>
        <v>0</v>
      </c>
      <c r="Z30" s="71"/>
      <c r="AA30" s="71"/>
      <c r="AB30" s="71"/>
      <c r="AC30" s="112">
        <f t="shared" si="4"/>
        <v>0</v>
      </c>
      <c r="AD30" s="112">
        <f t="shared" si="5"/>
        <v>0</v>
      </c>
      <c r="AE30" s="53">
        <f t="shared" si="6"/>
        <v>0</v>
      </c>
      <c r="AF30" s="47">
        <f t="shared" si="7"/>
        <v>0</v>
      </c>
      <c r="AG30" s="47">
        <f t="shared" si="8"/>
        <v>0</v>
      </c>
      <c r="AH30" s="47">
        <f t="shared" si="9"/>
        <v>0</v>
      </c>
      <c r="AI30" s="47">
        <f t="shared" si="10"/>
        <v>0</v>
      </c>
      <c r="AJ30" s="47">
        <f t="shared" si="11"/>
        <v>0</v>
      </c>
      <c r="AK30" s="48">
        <f t="shared" si="12"/>
        <v>0</v>
      </c>
      <c r="AL30" s="48"/>
      <c r="AM30" s="48"/>
      <c r="AN30" s="145"/>
      <c r="AO30" s="145">
        <f t="shared" si="13"/>
        <v>0</v>
      </c>
      <c r="AP30" s="145">
        <f t="shared" si="14"/>
        <v>0</v>
      </c>
      <c r="AQ30" s="414">
        <f t="shared" si="15"/>
        <v>0</v>
      </c>
      <c r="AR30" s="197">
        <f t="shared" si="16"/>
        <v>0</v>
      </c>
      <c r="AS30" s="50">
        <f t="shared" si="25"/>
        <v>0</v>
      </c>
      <c r="AT30" s="50">
        <f t="shared" si="26"/>
        <v>0</v>
      </c>
      <c r="AU30" s="50">
        <f t="shared" si="27"/>
        <v>0</v>
      </c>
      <c r="AV30" s="50">
        <f t="shared" si="28"/>
        <v>0</v>
      </c>
      <c r="AW30" s="50">
        <f t="shared" si="29"/>
        <v>0</v>
      </c>
      <c r="AX30" s="50">
        <f t="shared" si="30"/>
        <v>0</v>
      </c>
      <c r="AY30" s="45">
        <f t="shared" si="23"/>
        <v>0</v>
      </c>
      <c r="AZ30" s="45">
        <f t="shared" si="24"/>
        <v>0</v>
      </c>
      <c r="BA30" s="428">
        <v>44900</v>
      </c>
      <c r="BB30" s="182"/>
    </row>
    <row r="31" spans="1:54" ht="15" customHeight="1" x14ac:dyDescent="0.25">
      <c r="A31" s="213" t="s">
        <v>707</v>
      </c>
      <c r="B31" s="84" t="s">
        <v>685</v>
      </c>
      <c r="C31" s="213" t="s">
        <v>167</v>
      </c>
      <c r="D31" s="188" t="s">
        <v>660</v>
      </c>
      <c r="E31" s="191" t="s">
        <v>702</v>
      </c>
      <c r="F31" s="214" t="str">
        <f>VLOOKUP(G31,Lookups!$T$3:$U$2497,2,FALSE)</f>
        <v>CAT 3</v>
      </c>
      <c r="G31" s="76" t="str">
        <f>VLOOKUP(E31,Lookups!$S$3:$T$2492,2,FALSE)</f>
        <v>xxxxxxxxxx3</v>
      </c>
      <c r="H31" s="181" t="str">
        <f t="shared" si="31"/>
        <v>Kehe West xxxxxxxxxx3</v>
      </c>
      <c r="I31" s="43"/>
      <c r="J31" s="43"/>
      <c r="K31" s="161">
        <v>44866</v>
      </c>
      <c r="L31" s="43" t="s">
        <v>98</v>
      </c>
      <c r="M31" s="154">
        <v>44958</v>
      </c>
      <c r="N31" s="225">
        <v>0.25</v>
      </c>
      <c r="O31" s="223">
        <f>VLOOKUP(E31,Lookups!$AD$3:$AE$148,2,FALSE)</f>
        <v>1.169229504</v>
      </c>
      <c r="P31" s="226">
        <f>VLOOKUP(E31,Lookups!$AH$3:$AI$148,2,FALSE)</f>
        <v>2.8760148220000001</v>
      </c>
      <c r="Q31" s="174">
        <f>VLOOKUP(E31,Lookups!$C$3:$D$249,2,FALSE)</f>
        <v>12</v>
      </c>
      <c r="R31" s="227">
        <f>VLOOKUP(E31,Lookups!$C$3:$E$148,2,FALSE)</f>
        <v>12</v>
      </c>
      <c r="S31" s="156"/>
      <c r="T31" s="46" t="e">
        <f>IF(#REF!="A",#REF!*0.5)+_xlfn.IFNA(#N/A,0)</f>
        <v>#REF!</v>
      </c>
      <c r="U31" s="46" t="e">
        <f>IF(#REF!="b",#REF!*0.25)+_xlfn.IFNA(#N/A,0)</f>
        <v>#REF!</v>
      </c>
      <c r="V31" s="46" t="e">
        <f>IF(#REF!="C",#REF!*0.125)+_xlfn.IFNA(#N/A,0)</f>
        <v>#REF!</v>
      </c>
      <c r="W31" s="46">
        <f t="shared" si="1"/>
        <v>1.169229504</v>
      </c>
      <c r="X31" s="46">
        <f t="shared" si="2"/>
        <v>0</v>
      </c>
      <c r="Y31" s="71">
        <f t="shared" si="3"/>
        <v>0</v>
      </c>
      <c r="Z31" s="71"/>
      <c r="AA31" s="71"/>
      <c r="AB31" s="71"/>
      <c r="AC31" s="112">
        <f t="shared" si="4"/>
        <v>0</v>
      </c>
      <c r="AD31" s="112">
        <f t="shared" si="5"/>
        <v>0</v>
      </c>
      <c r="AE31" s="53">
        <f t="shared" si="6"/>
        <v>0</v>
      </c>
      <c r="AF31" s="47">
        <f t="shared" si="7"/>
        <v>0</v>
      </c>
      <c r="AG31" s="47">
        <f t="shared" si="8"/>
        <v>0</v>
      </c>
      <c r="AH31" s="47">
        <f t="shared" si="9"/>
        <v>0</v>
      </c>
      <c r="AI31" s="47">
        <f t="shared" si="10"/>
        <v>0</v>
      </c>
      <c r="AJ31" s="47">
        <f t="shared" si="11"/>
        <v>0</v>
      </c>
      <c r="AK31" s="48">
        <f t="shared" si="12"/>
        <v>0</v>
      </c>
      <c r="AL31" s="48"/>
      <c r="AM31" s="48"/>
      <c r="AN31" s="145"/>
      <c r="AO31" s="145">
        <f t="shared" si="13"/>
        <v>0</v>
      </c>
      <c r="AP31" s="145">
        <f t="shared" si="14"/>
        <v>0</v>
      </c>
      <c r="AQ31" s="414">
        <f t="shared" si="15"/>
        <v>0</v>
      </c>
      <c r="AR31" s="197">
        <f t="shared" si="16"/>
        <v>0</v>
      </c>
      <c r="AS31" s="50">
        <f t="shared" si="25"/>
        <v>0</v>
      </c>
      <c r="AT31" s="50">
        <f t="shared" si="26"/>
        <v>0</v>
      </c>
      <c r="AU31" s="50">
        <f t="shared" si="27"/>
        <v>0</v>
      </c>
      <c r="AV31" s="50">
        <f t="shared" si="28"/>
        <v>0</v>
      </c>
      <c r="AW31" s="50">
        <f t="shared" si="29"/>
        <v>0</v>
      </c>
      <c r="AX31" s="50">
        <f t="shared" si="30"/>
        <v>0</v>
      </c>
      <c r="AY31" s="45">
        <f t="shared" si="23"/>
        <v>0</v>
      </c>
      <c r="AZ31" s="45">
        <f t="shared" si="24"/>
        <v>0</v>
      </c>
      <c r="BA31" s="428">
        <v>44900</v>
      </c>
      <c r="BB31" s="182"/>
    </row>
    <row r="32" spans="1:54" ht="15" customHeight="1" x14ac:dyDescent="0.25">
      <c r="A32" s="43" t="s">
        <v>706</v>
      </c>
      <c r="B32" s="84" t="s">
        <v>232</v>
      </c>
      <c r="C32" s="213" t="s">
        <v>166</v>
      </c>
      <c r="D32" s="188" t="s">
        <v>660</v>
      </c>
      <c r="E32" s="94" t="s">
        <v>700</v>
      </c>
      <c r="F32" s="214" t="str">
        <f>VLOOKUP(G32,Lookups!$T$3:$U$2497,2,FALSE)</f>
        <v>CAT 1</v>
      </c>
      <c r="G32" s="76" t="str">
        <f>VLOOKUP(E32,Lookups!$S$3:$T$2492,2,FALSE)</f>
        <v>xxxxxxxxxx1</v>
      </c>
      <c r="H32" s="181" t="str">
        <f t="shared" si="31"/>
        <v>Kehe East xxxxxxxxxx1</v>
      </c>
      <c r="I32" s="208"/>
      <c r="J32" s="208"/>
      <c r="K32" s="100">
        <v>44562</v>
      </c>
      <c r="L32" s="208" t="s">
        <v>96</v>
      </c>
      <c r="M32" s="171" t="s">
        <v>109</v>
      </c>
      <c r="N32" s="225">
        <v>0.5</v>
      </c>
      <c r="O32" s="223">
        <f>VLOOKUP(E32,Lookups!$AD$3:$AE$148,2,FALSE)</f>
        <v>1.2</v>
      </c>
      <c r="P32" s="226">
        <f>VLOOKUP(E32,Lookups!$AH$3:$AI$148,2,FALSE)</f>
        <v>3</v>
      </c>
      <c r="Q32" s="174">
        <f>VLOOKUP(E32,Lookups!$C$3:$D$249,2,FALSE)</f>
        <v>12</v>
      </c>
      <c r="R32" s="227">
        <f>VLOOKUP(E32,Lookups!$C$3:$E$148,2,FALSE)</f>
        <v>12</v>
      </c>
      <c r="S32" s="155"/>
      <c r="T32" s="46" t="e">
        <f>IF(#REF!="A",#REF!*0.5)+_xlfn.IFNA(#N/A,0)</f>
        <v>#REF!</v>
      </c>
      <c r="U32" s="46" t="e">
        <f>IF(#REF!="b",#REF!*0.25)+_xlfn.IFNA(#N/A,0)</f>
        <v>#REF!</v>
      </c>
      <c r="V32" s="46" t="e">
        <f>IF(#REF!="C",#REF!*0.125)+_xlfn.IFNA(#N/A,0)</f>
        <v>#REF!</v>
      </c>
      <c r="W32" s="46">
        <f t="shared" si="1"/>
        <v>1.2</v>
      </c>
      <c r="X32" s="46">
        <f t="shared" si="2"/>
        <v>0</v>
      </c>
      <c r="Y32" s="71">
        <f t="shared" si="3"/>
        <v>0</v>
      </c>
      <c r="Z32" s="71"/>
      <c r="AA32" s="71"/>
      <c r="AB32" s="71"/>
      <c r="AC32" s="112">
        <f t="shared" si="4"/>
        <v>0</v>
      </c>
      <c r="AD32" s="112">
        <f t="shared" si="5"/>
        <v>0</v>
      </c>
      <c r="AE32" s="53">
        <f t="shared" si="6"/>
        <v>0</v>
      </c>
      <c r="AF32" s="47">
        <f t="shared" si="7"/>
        <v>0</v>
      </c>
      <c r="AG32" s="47">
        <f t="shared" si="8"/>
        <v>0</v>
      </c>
      <c r="AH32" s="47">
        <f t="shared" si="9"/>
        <v>0</v>
      </c>
      <c r="AI32" s="47">
        <f t="shared" si="10"/>
        <v>0</v>
      </c>
      <c r="AJ32" s="47">
        <f t="shared" si="11"/>
        <v>0</v>
      </c>
      <c r="AK32" s="48">
        <f t="shared" si="12"/>
        <v>0</v>
      </c>
      <c r="AL32" s="48"/>
      <c r="AM32" s="48"/>
      <c r="AN32" s="145"/>
      <c r="AO32" s="145">
        <f t="shared" si="13"/>
        <v>0</v>
      </c>
      <c r="AP32" s="145">
        <f t="shared" si="14"/>
        <v>0</v>
      </c>
      <c r="AQ32" s="414">
        <f t="shared" si="15"/>
        <v>0</v>
      </c>
      <c r="AR32" s="197">
        <f t="shared" si="16"/>
        <v>0</v>
      </c>
      <c r="AS32" s="50">
        <f t="shared" si="25"/>
        <v>0</v>
      </c>
      <c r="AT32" s="50">
        <f t="shared" si="26"/>
        <v>0</v>
      </c>
      <c r="AU32" s="50">
        <f t="shared" si="27"/>
        <v>0</v>
      </c>
      <c r="AV32" s="50">
        <f t="shared" si="28"/>
        <v>0</v>
      </c>
      <c r="AW32" s="50">
        <f t="shared" si="29"/>
        <v>0</v>
      </c>
      <c r="AX32" s="50">
        <f t="shared" si="30"/>
        <v>0</v>
      </c>
      <c r="AY32" s="45">
        <f t="shared" si="23"/>
        <v>0</v>
      </c>
      <c r="AZ32" s="45">
        <f t="shared" si="24"/>
        <v>0</v>
      </c>
      <c r="BA32" s="436">
        <v>44609</v>
      </c>
      <c r="BB32" s="185"/>
    </row>
    <row r="33" spans="1:54" ht="15" customHeight="1" x14ac:dyDescent="0.25">
      <c r="A33" s="43" t="s">
        <v>706</v>
      </c>
      <c r="B33" s="84" t="s">
        <v>232</v>
      </c>
      <c r="C33" s="213" t="s">
        <v>166</v>
      </c>
      <c r="D33" s="188" t="s">
        <v>660</v>
      </c>
      <c r="E33" s="94" t="s">
        <v>701</v>
      </c>
      <c r="F33" s="214" t="str">
        <f>VLOOKUP(G33,Lookups!$T$3:$U$2497,2,FALSE)</f>
        <v>CAT 2</v>
      </c>
      <c r="G33" s="76" t="str">
        <f>VLOOKUP(E33,Lookups!$S$3:$T$2492,2,FALSE)</f>
        <v>xxxxxxxxxx2</v>
      </c>
      <c r="H33" s="181" t="str">
        <f t="shared" si="31"/>
        <v>Kehe East xxxxxxxxxx2</v>
      </c>
      <c r="I33" s="208"/>
      <c r="J33" s="208"/>
      <c r="K33" s="100">
        <v>44562</v>
      </c>
      <c r="L33" s="208" t="s">
        <v>96</v>
      </c>
      <c r="M33" s="171" t="s">
        <v>109</v>
      </c>
      <c r="N33" s="225">
        <v>0.5</v>
      </c>
      <c r="O33" s="223">
        <f>VLOOKUP(E33,Lookups!$AD$3:$AE$148,2,FALSE)</f>
        <v>1.2309971689999999</v>
      </c>
      <c r="P33" s="226">
        <f>VLOOKUP(E33,Lookups!$AH$3:$AI$148,2,FALSE)</f>
        <v>2.5038011689999999</v>
      </c>
      <c r="Q33" s="174">
        <f>VLOOKUP(E33,Lookups!$C$3:$D$249,2,FALSE)</f>
        <v>12</v>
      </c>
      <c r="R33" s="227">
        <f>VLOOKUP(E33,Lookups!$C$3:$E$148,2,FALSE)</f>
        <v>12</v>
      </c>
      <c r="S33" s="155"/>
      <c r="T33" s="46" t="e">
        <f>IF(#REF!="A",#REF!*0.5)+_xlfn.IFNA(#N/A,0)</f>
        <v>#REF!</v>
      </c>
      <c r="U33" s="46" t="e">
        <f>IF(#REF!="b",#REF!*0.25)+_xlfn.IFNA(#N/A,0)</f>
        <v>#REF!</v>
      </c>
      <c r="V33" s="46" t="e">
        <f>IF(#REF!="C",#REF!*0.125)+_xlfn.IFNA(#N/A,0)</f>
        <v>#REF!</v>
      </c>
      <c r="W33" s="46">
        <f t="shared" si="1"/>
        <v>1.2309971689999999</v>
      </c>
      <c r="X33" s="46">
        <f t="shared" si="2"/>
        <v>0</v>
      </c>
      <c r="Y33" s="71">
        <f t="shared" si="3"/>
        <v>0</v>
      </c>
      <c r="Z33" s="71"/>
      <c r="AA33" s="71"/>
      <c r="AB33" s="71"/>
      <c r="AC33" s="112">
        <f t="shared" si="4"/>
        <v>0</v>
      </c>
      <c r="AD33" s="112">
        <f t="shared" si="5"/>
        <v>0</v>
      </c>
      <c r="AE33" s="53">
        <f t="shared" si="6"/>
        <v>0</v>
      </c>
      <c r="AF33" s="47">
        <f t="shared" si="7"/>
        <v>0</v>
      </c>
      <c r="AG33" s="47">
        <f t="shared" si="8"/>
        <v>0</v>
      </c>
      <c r="AH33" s="47">
        <f t="shared" si="9"/>
        <v>0</v>
      </c>
      <c r="AI33" s="47">
        <f t="shared" si="10"/>
        <v>0</v>
      </c>
      <c r="AJ33" s="47">
        <f t="shared" si="11"/>
        <v>0</v>
      </c>
      <c r="AK33" s="48">
        <f t="shared" si="12"/>
        <v>0</v>
      </c>
      <c r="AL33" s="48"/>
      <c r="AM33" s="48"/>
      <c r="AN33" s="145"/>
      <c r="AO33" s="145">
        <f t="shared" si="13"/>
        <v>0</v>
      </c>
      <c r="AP33" s="145">
        <f t="shared" si="14"/>
        <v>0</v>
      </c>
      <c r="AQ33" s="414">
        <f t="shared" si="15"/>
        <v>0</v>
      </c>
      <c r="AR33" s="197">
        <f t="shared" si="16"/>
        <v>0</v>
      </c>
      <c r="AS33" s="50">
        <f t="shared" si="25"/>
        <v>0</v>
      </c>
      <c r="AT33" s="50">
        <f t="shared" si="26"/>
        <v>0</v>
      </c>
      <c r="AU33" s="50">
        <f t="shared" si="27"/>
        <v>0</v>
      </c>
      <c r="AV33" s="50">
        <f t="shared" si="28"/>
        <v>0</v>
      </c>
      <c r="AW33" s="50">
        <f t="shared" si="29"/>
        <v>0</v>
      </c>
      <c r="AX33" s="50">
        <f t="shared" si="30"/>
        <v>0</v>
      </c>
      <c r="AY33" s="45">
        <f t="shared" si="23"/>
        <v>0</v>
      </c>
      <c r="AZ33" s="45">
        <f t="shared" si="24"/>
        <v>0</v>
      </c>
      <c r="BA33" s="436">
        <v>44609</v>
      </c>
      <c r="BB33" s="185"/>
    </row>
    <row r="34" spans="1:54" ht="15" customHeight="1" x14ac:dyDescent="0.25">
      <c r="A34" s="43" t="s">
        <v>706</v>
      </c>
      <c r="B34" s="85" t="s">
        <v>232</v>
      </c>
      <c r="C34" s="157" t="s">
        <v>166</v>
      </c>
      <c r="D34" s="188" t="s">
        <v>660</v>
      </c>
      <c r="E34" s="191" t="s">
        <v>702</v>
      </c>
      <c r="F34" s="214" t="str">
        <f>VLOOKUP(G34,Lookups!$T$3:$U$2497,2,FALSE)</f>
        <v>CAT 3</v>
      </c>
      <c r="G34" s="76" t="str">
        <f>VLOOKUP(E34,Lookups!$S$3:$T$2492,2,FALSE)</f>
        <v>xxxxxxxxxx3</v>
      </c>
      <c r="H34" s="181" t="str">
        <f t="shared" si="31"/>
        <v>Kehe East xxxxxxxxxx3</v>
      </c>
      <c r="I34" s="43"/>
      <c r="J34" s="43"/>
      <c r="K34" s="161">
        <v>44175</v>
      </c>
      <c r="L34" s="157" t="s">
        <v>97</v>
      </c>
      <c r="M34" s="209" t="s">
        <v>133</v>
      </c>
      <c r="N34" s="225" t="s">
        <v>133</v>
      </c>
      <c r="O34" s="223">
        <f>VLOOKUP(E34,Lookups!$AD$3:$AE$148,2,FALSE)</f>
        <v>1.169229504</v>
      </c>
      <c r="P34" s="226">
        <f>VLOOKUP(E34,Lookups!$AH$3:$AI$148,2,FALSE)</f>
        <v>2.8760148220000001</v>
      </c>
      <c r="Q34" s="174">
        <f>VLOOKUP(E34,Lookups!$C$3:$D$249,2,FALSE)</f>
        <v>12</v>
      </c>
      <c r="R34" s="227">
        <f>VLOOKUP(E34,Lookups!$C$3:$E$148,2,FALSE)</f>
        <v>12</v>
      </c>
      <c r="S34" s="156"/>
      <c r="T34" s="46" t="e">
        <f>IF(#REF!="A",#REF!*0.5)+_xlfn.IFNA(#N/A,0)</f>
        <v>#REF!</v>
      </c>
      <c r="U34" s="46" t="e">
        <f>IF(#REF!="b",#REF!*0.25)+_xlfn.IFNA(#N/A,0)</f>
        <v>#REF!</v>
      </c>
      <c r="V34" s="46" t="e">
        <f>IF(#REF!="C",#REF!*0.125)+_xlfn.IFNA(#N/A,0)</f>
        <v>#REF!</v>
      </c>
      <c r="W34" s="46">
        <f t="shared" si="1"/>
        <v>1.169229504</v>
      </c>
      <c r="X34" s="46">
        <f t="shared" si="2"/>
        <v>0</v>
      </c>
      <c r="Y34" s="71">
        <f t="shared" si="3"/>
        <v>0</v>
      </c>
      <c r="Z34" s="71"/>
      <c r="AA34" s="71"/>
      <c r="AB34" s="71"/>
      <c r="AC34" s="112">
        <f t="shared" si="4"/>
        <v>0</v>
      </c>
      <c r="AD34" s="112">
        <f t="shared" si="5"/>
        <v>0</v>
      </c>
      <c r="AE34" s="53">
        <f t="shared" si="6"/>
        <v>0</v>
      </c>
      <c r="AF34" s="47">
        <f t="shared" si="7"/>
        <v>0</v>
      </c>
      <c r="AG34" s="47">
        <f t="shared" si="8"/>
        <v>0</v>
      </c>
      <c r="AH34" s="47">
        <f t="shared" si="9"/>
        <v>0</v>
      </c>
      <c r="AI34" s="47">
        <f t="shared" si="10"/>
        <v>0</v>
      </c>
      <c r="AJ34" s="47">
        <f t="shared" si="11"/>
        <v>0</v>
      </c>
      <c r="AK34" s="48">
        <f t="shared" si="12"/>
        <v>0</v>
      </c>
      <c r="AL34" s="48"/>
      <c r="AM34" s="48"/>
      <c r="AN34" s="145"/>
      <c r="AO34" s="145">
        <f t="shared" si="13"/>
        <v>0</v>
      </c>
      <c r="AP34" s="145">
        <f t="shared" si="14"/>
        <v>0</v>
      </c>
      <c r="AQ34" s="414">
        <f t="shared" si="15"/>
        <v>0</v>
      </c>
      <c r="AR34" s="197">
        <f t="shared" si="16"/>
        <v>0</v>
      </c>
      <c r="AS34" s="50">
        <f t="shared" si="25"/>
        <v>0</v>
      </c>
      <c r="AT34" s="50">
        <f t="shared" si="26"/>
        <v>0</v>
      </c>
      <c r="AU34" s="50">
        <f t="shared" si="27"/>
        <v>0</v>
      </c>
      <c r="AV34" s="50">
        <f t="shared" si="28"/>
        <v>0</v>
      </c>
      <c r="AW34" s="50">
        <f t="shared" si="29"/>
        <v>0</v>
      </c>
      <c r="AX34" s="50">
        <f t="shared" si="30"/>
        <v>0</v>
      </c>
      <c r="AY34" s="45">
        <f t="shared" si="23"/>
        <v>0</v>
      </c>
      <c r="AZ34" s="45">
        <f t="shared" si="24"/>
        <v>0</v>
      </c>
      <c r="BA34" s="428">
        <v>44482</v>
      </c>
      <c r="BB34" s="182"/>
    </row>
    <row r="35" spans="1:54" ht="15" customHeight="1" x14ac:dyDescent="0.25">
      <c r="A35" s="43" t="s">
        <v>706</v>
      </c>
      <c r="B35" s="84" t="s">
        <v>232</v>
      </c>
      <c r="C35" s="213" t="s">
        <v>166</v>
      </c>
      <c r="D35" s="188" t="s">
        <v>660</v>
      </c>
      <c r="E35" s="191" t="s">
        <v>703</v>
      </c>
      <c r="F35" s="214" t="str">
        <f>VLOOKUP(G35,Lookups!$T$3:$U$2497,2,FALSE)</f>
        <v>CAT 4</v>
      </c>
      <c r="G35" s="76" t="str">
        <f>VLOOKUP(E35,Lookups!$S$3:$T$2492,2,FALSE)</f>
        <v>xxxxxxxxxx4</v>
      </c>
      <c r="H35" s="181" t="str">
        <f t="shared" si="31"/>
        <v>Kehe East xxxxxxxxxx4</v>
      </c>
      <c r="I35" s="208"/>
      <c r="J35" s="208"/>
      <c r="K35" s="100">
        <v>44562</v>
      </c>
      <c r="L35" s="208" t="s">
        <v>96</v>
      </c>
      <c r="M35" s="171" t="s">
        <v>109</v>
      </c>
      <c r="N35" s="225">
        <v>0.5</v>
      </c>
      <c r="O35" s="223">
        <f>VLOOKUP(E35,Lookups!$AD$3:$AE$148,2,FALSE)</f>
        <v>1.2623833040000001</v>
      </c>
      <c r="P35" s="226">
        <f>VLOOKUP(E35,Lookups!$AH$3:$AI$148,2,FALSE)</f>
        <v>2.370249088</v>
      </c>
      <c r="Q35" s="174">
        <f>VLOOKUP(E35,Lookups!$C$3:$D$249,2,FALSE)</f>
        <v>12</v>
      </c>
      <c r="R35" s="227">
        <f>VLOOKUP(E35,Lookups!$C$3:$E$148,2,FALSE)</f>
        <v>12</v>
      </c>
      <c r="S35" s="155"/>
      <c r="T35" s="46" t="e">
        <f>IF(#REF!="A",#REF!*0.5)+_xlfn.IFNA(#N/A,0)</f>
        <v>#REF!</v>
      </c>
      <c r="U35" s="46" t="e">
        <f>IF(#REF!="b",#REF!*0.25)+_xlfn.IFNA(#N/A,0)</f>
        <v>#REF!</v>
      </c>
      <c r="V35" s="46" t="e">
        <f>IF(#REF!="C",#REF!*0.125)+_xlfn.IFNA(#N/A,0)</f>
        <v>#REF!</v>
      </c>
      <c r="W35" s="46">
        <f t="shared" si="1"/>
        <v>1.2623833040000001</v>
      </c>
      <c r="X35" s="46">
        <f t="shared" si="2"/>
        <v>0</v>
      </c>
      <c r="Y35" s="71">
        <f t="shared" si="3"/>
        <v>0</v>
      </c>
      <c r="Z35" s="71"/>
      <c r="AA35" s="71"/>
      <c r="AB35" s="71"/>
      <c r="AC35" s="112">
        <f t="shared" si="4"/>
        <v>0</v>
      </c>
      <c r="AD35" s="112">
        <f t="shared" si="5"/>
        <v>0</v>
      </c>
      <c r="AE35" s="53">
        <f t="shared" si="6"/>
        <v>0</v>
      </c>
      <c r="AF35" s="47">
        <f t="shared" si="7"/>
        <v>0</v>
      </c>
      <c r="AG35" s="47">
        <f t="shared" si="8"/>
        <v>0</v>
      </c>
      <c r="AH35" s="47">
        <f t="shared" si="9"/>
        <v>0</v>
      </c>
      <c r="AI35" s="47">
        <f t="shared" si="10"/>
        <v>0</v>
      </c>
      <c r="AJ35" s="47">
        <f t="shared" si="11"/>
        <v>0</v>
      </c>
      <c r="AK35" s="48">
        <f t="shared" si="12"/>
        <v>0</v>
      </c>
      <c r="AL35" s="48"/>
      <c r="AM35" s="48"/>
      <c r="AN35" s="145"/>
      <c r="AO35" s="145">
        <f t="shared" si="13"/>
        <v>0</v>
      </c>
      <c r="AP35" s="145">
        <f t="shared" si="14"/>
        <v>0</v>
      </c>
      <c r="AQ35" s="414">
        <f t="shared" si="15"/>
        <v>0</v>
      </c>
      <c r="AR35" s="197">
        <f t="shared" si="16"/>
        <v>0</v>
      </c>
      <c r="AS35" s="50">
        <f t="shared" si="25"/>
        <v>0</v>
      </c>
      <c r="AT35" s="50">
        <f t="shared" si="26"/>
        <v>0</v>
      </c>
      <c r="AU35" s="50">
        <f t="shared" si="27"/>
        <v>0</v>
      </c>
      <c r="AV35" s="50">
        <f t="shared" si="28"/>
        <v>0</v>
      </c>
      <c r="AW35" s="50">
        <f t="shared" si="29"/>
        <v>0</v>
      </c>
      <c r="AX35" s="50">
        <f t="shared" si="30"/>
        <v>0</v>
      </c>
      <c r="AY35" s="45">
        <f t="shared" si="23"/>
        <v>0</v>
      </c>
      <c r="AZ35" s="45">
        <f t="shared" si="24"/>
        <v>0</v>
      </c>
      <c r="BA35" s="436">
        <v>44609</v>
      </c>
      <c r="BB35" s="185"/>
    </row>
    <row r="36" spans="1:54" ht="15" customHeight="1" x14ac:dyDescent="0.25">
      <c r="A36" s="43" t="s">
        <v>706</v>
      </c>
      <c r="B36" s="85" t="s">
        <v>232</v>
      </c>
      <c r="C36" s="157" t="s">
        <v>166</v>
      </c>
      <c r="D36" s="188" t="s">
        <v>660</v>
      </c>
      <c r="E36" s="191" t="s">
        <v>704</v>
      </c>
      <c r="F36" s="214" t="str">
        <f>VLOOKUP(G36,Lookups!$T$3:$U$2497,2,FALSE)</f>
        <v>CAT 5</v>
      </c>
      <c r="G36" s="76" t="str">
        <f>VLOOKUP(E36,Lookups!$S$3:$T$2492,2,FALSE)</f>
        <v>xxxxxxxxxx5</v>
      </c>
      <c r="H36" s="181" t="str">
        <f t="shared" si="31"/>
        <v>Kehe East xxxxxxxxxx5</v>
      </c>
      <c r="I36" s="43"/>
      <c r="J36" s="43"/>
      <c r="K36" s="161">
        <v>44175</v>
      </c>
      <c r="L36" s="157" t="s">
        <v>97</v>
      </c>
      <c r="M36" s="209" t="s">
        <v>133</v>
      </c>
      <c r="N36" s="225" t="s">
        <v>133</v>
      </c>
      <c r="O36" s="223">
        <f>VLOOKUP(E36,Lookups!$AD$3:$AE$148,2,FALSE)</f>
        <v>1.0035713159999999</v>
      </c>
      <c r="P36" s="226">
        <f>VLOOKUP(E36,Lookups!$AH$3:$AI$148,2,FALSE)</f>
        <v>1.926370728</v>
      </c>
      <c r="Q36" s="174">
        <f>VLOOKUP(E36,Lookups!$C$3:$D$249,2,FALSE)</f>
        <v>12</v>
      </c>
      <c r="R36" s="227">
        <f>VLOOKUP(E36,Lookups!$C$3:$E$148,2,FALSE)</f>
        <v>12</v>
      </c>
      <c r="S36" s="156"/>
      <c r="T36" s="46" t="e">
        <f>IF(#REF!="A",#REF!*0.5)+_xlfn.IFNA(#N/A,0)</f>
        <v>#REF!</v>
      </c>
      <c r="U36" s="46" t="e">
        <f>IF(#REF!="b",#REF!*0.25)+_xlfn.IFNA(#N/A,0)</f>
        <v>#REF!</v>
      </c>
      <c r="V36" s="46" t="e">
        <f>IF(#REF!="C",#REF!*0.125)+_xlfn.IFNA(#N/A,0)</f>
        <v>#REF!</v>
      </c>
      <c r="W36" s="46">
        <f t="shared" si="1"/>
        <v>1.0035713159999999</v>
      </c>
      <c r="X36" s="46">
        <f t="shared" si="2"/>
        <v>0</v>
      </c>
      <c r="Y36" s="71">
        <f t="shared" si="3"/>
        <v>0</v>
      </c>
      <c r="Z36" s="71"/>
      <c r="AA36" s="71"/>
      <c r="AB36" s="71"/>
      <c r="AC36" s="112">
        <f t="shared" si="4"/>
        <v>0</v>
      </c>
      <c r="AD36" s="112">
        <f t="shared" si="5"/>
        <v>0</v>
      </c>
      <c r="AE36" s="53">
        <f t="shared" si="6"/>
        <v>0</v>
      </c>
      <c r="AF36" s="47">
        <f t="shared" si="7"/>
        <v>0</v>
      </c>
      <c r="AG36" s="47">
        <f t="shared" si="8"/>
        <v>0</v>
      </c>
      <c r="AH36" s="47">
        <f t="shared" si="9"/>
        <v>0</v>
      </c>
      <c r="AI36" s="47">
        <f t="shared" si="10"/>
        <v>0</v>
      </c>
      <c r="AJ36" s="47">
        <f t="shared" si="11"/>
        <v>0</v>
      </c>
      <c r="AK36" s="48">
        <f t="shared" si="12"/>
        <v>0</v>
      </c>
      <c r="AL36" s="48"/>
      <c r="AM36" s="48"/>
      <c r="AN36" s="145"/>
      <c r="AO36" s="145">
        <f t="shared" si="13"/>
        <v>0</v>
      </c>
      <c r="AP36" s="145">
        <f t="shared" si="14"/>
        <v>0</v>
      </c>
      <c r="AQ36" s="414">
        <f t="shared" si="15"/>
        <v>0</v>
      </c>
      <c r="AR36" s="197">
        <f t="shared" si="16"/>
        <v>0</v>
      </c>
      <c r="AS36" s="50">
        <f t="shared" si="25"/>
        <v>0</v>
      </c>
      <c r="AT36" s="50">
        <f t="shared" si="26"/>
        <v>0</v>
      </c>
      <c r="AU36" s="50">
        <f t="shared" si="27"/>
        <v>0</v>
      </c>
      <c r="AV36" s="50">
        <f t="shared" si="28"/>
        <v>0</v>
      </c>
      <c r="AW36" s="50">
        <f t="shared" si="29"/>
        <v>0</v>
      </c>
      <c r="AX36" s="50">
        <f t="shared" si="30"/>
        <v>0</v>
      </c>
      <c r="AY36" s="45">
        <f t="shared" si="23"/>
        <v>0</v>
      </c>
      <c r="AZ36" s="45">
        <f t="shared" si="24"/>
        <v>0</v>
      </c>
      <c r="BA36" s="428">
        <v>44482</v>
      </c>
      <c r="BB36" s="182"/>
    </row>
    <row r="37" spans="1:54" ht="15" customHeight="1" x14ac:dyDescent="0.25">
      <c r="A37" s="43" t="s">
        <v>706</v>
      </c>
      <c r="B37" s="84" t="s">
        <v>680</v>
      </c>
      <c r="C37" s="213" t="s">
        <v>164</v>
      </c>
      <c r="D37" s="188" t="s">
        <v>660</v>
      </c>
      <c r="E37" s="94" t="s">
        <v>700</v>
      </c>
      <c r="F37" s="214" t="str">
        <f>VLOOKUP(G37,Lookups!$T$3:$U$2497,2,FALSE)</f>
        <v>CAT 1</v>
      </c>
      <c r="G37" s="76" t="str">
        <f>VLOOKUP(E37,Lookups!$S$3:$T$2492,2,FALSE)</f>
        <v>xxxxxxxxxx1</v>
      </c>
      <c r="H37" s="181" t="str">
        <f t="shared" si="31"/>
        <v>UNFI East xxxxxxxxxx1</v>
      </c>
      <c r="I37" s="43"/>
      <c r="J37" s="43"/>
      <c r="K37" s="161">
        <v>44743</v>
      </c>
      <c r="L37" s="43" t="s">
        <v>98</v>
      </c>
      <c r="M37" s="171">
        <v>44896</v>
      </c>
      <c r="N37" s="225">
        <v>0.5</v>
      </c>
      <c r="O37" s="223">
        <f>VLOOKUP(E37,Lookups!$AD$3:$AE$148,2,FALSE)</f>
        <v>1.2</v>
      </c>
      <c r="P37" s="226">
        <f>VLOOKUP(E37,Lookups!$AH$3:$AI$148,2,FALSE)</f>
        <v>3</v>
      </c>
      <c r="Q37" s="174">
        <f>VLOOKUP(E37,Lookups!$C$3:$D$249,2,FALSE)</f>
        <v>12</v>
      </c>
      <c r="R37" s="227">
        <f>VLOOKUP(E37,Lookups!$C$3:$E$148,2,FALSE)</f>
        <v>12</v>
      </c>
      <c r="S37" s="155"/>
      <c r="T37" s="46" t="e">
        <f>IF(#REF!="A",#REF!*0.5)+_xlfn.IFNA(#N/A,0)</f>
        <v>#REF!</v>
      </c>
      <c r="U37" s="46" t="e">
        <f>IF(#REF!="b",#REF!*0.25)+_xlfn.IFNA(#N/A,0)</f>
        <v>#REF!</v>
      </c>
      <c r="V37" s="46" t="e">
        <f>IF(#REF!="C",#REF!*0.125)+_xlfn.IFNA(#N/A,0)</f>
        <v>#REF!</v>
      </c>
      <c r="W37" s="46">
        <f t="shared" si="1"/>
        <v>1.2</v>
      </c>
      <c r="X37" s="46">
        <f t="shared" si="2"/>
        <v>0</v>
      </c>
      <c r="Y37" s="71">
        <f t="shared" si="3"/>
        <v>0</v>
      </c>
      <c r="Z37" s="71"/>
      <c r="AA37" s="71"/>
      <c r="AB37" s="71"/>
      <c r="AC37" s="112">
        <f t="shared" si="4"/>
        <v>0</v>
      </c>
      <c r="AD37" s="112">
        <f t="shared" si="5"/>
        <v>0</v>
      </c>
      <c r="AE37" s="53">
        <f t="shared" si="6"/>
        <v>0</v>
      </c>
      <c r="AF37" s="47">
        <f t="shared" si="7"/>
        <v>0</v>
      </c>
      <c r="AG37" s="47">
        <f t="shared" si="8"/>
        <v>0</v>
      </c>
      <c r="AH37" s="47">
        <f t="shared" si="9"/>
        <v>0</v>
      </c>
      <c r="AI37" s="47">
        <f t="shared" si="10"/>
        <v>0</v>
      </c>
      <c r="AJ37" s="47">
        <f t="shared" si="11"/>
        <v>0</v>
      </c>
      <c r="AK37" s="48">
        <f t="shared" si="12"/>
        <v>0</v>
      </c>
      <c r="AL37" s="48"/>
      <c r="AM37" s="48"/>
      <c r="AN37" s="145"/>
      <c r="AO37" s="145">
        <f t="shared" si="13"/>
        <v>0</v>
      </c>
      <c r="AP37" s="145">
        <f t="shared" si="14"/>
        <v>0</v>
      </c>
      <c r="AQ37" s="414">
        <f t="shared" si="15"/>
        <v>0</v>
      </c>
      <c r="AR37" s="197">
        <f t="shared" si="16"/>
        <v>0</v>
      </c>
      <c r="AS37" s="50">
        <f t="shared" si="25"/>
        <v>0</v>
      </c>
      <c r="AT37" s="50">
        <f t="shared" si="26"/>
        <v>0</v>
      </c>
      <c r="AU37" s="50">
        <f t="shared" si="27"/>
        <v>0</v>
      </c>
      <c r="AV37" s="50">
        <f t="shared" si="28"/>
        <v>0</v>
      </c>
      <c r="AW37" s="50">
        <f t="shared" si="29"/>
        <v>0</v>
      </c>
      <c r="AX37" s="50">
        <f t="shared" si="30"/>
        <v>0</v>
      </c>
      <c r="AY37" s="45">
        <f t="shared" si="23"/>
        <v>0</v>
      </c>
      <c r="AZ37" s="45">
        <f t="shared" si="24"/>
        <v>0</v>
      </c>
      <c r="BA37" s="426">
        <v>44768</v>
      </c>
      <c r="BB37" s="185"/>
    </row>
    <row r="38" spans="1:54" ht="15" customHeight="1" x14ac:dyDescent="0.25">
      <c r="A38" s="43" t="s">
        <v>706</v>
      </c>
      <c r="B38" s="84" t="s">
        <v>680</v>
      </c>
      <c r="C38" s="213" t="s">
        <v>164</v>
      </c>
      <c r="D38" s="188" t="s">
        <v>660</v>
      </c>
      <c r="E38" s="172" t="s">
        <v>701</v>
      </c>
      <c r="F38" s="214" t="str">
        <f>VLOOKUP(G38,Lookups!$T$3:$U$2497,2,FALSE)</f>
        <v>CAT 2</v>
      </c>
      <c r="G38" s="76" t="str">
        <f>VLOOKUP(E38,Lookups!$S$3:$T$2492,2,FALSE)</f>
        <v>xxxxxxxxxx2</v>
      </c>
      <c r="H38" s="181" t="str">
        <f t="shared" si="31"/>
        <v>UNFI East xxxxxxxxxx2</v>
      </c>
      <c r="I38" s="43"/>
      <c r="J38" s="43"/>
      <c r="K38" s="161">
        <v>44743</v>
      </c>
      <c r="L38" s="43" t="s">
        <v>98</v>
      </c>
      <c r="M38" s="171">
        <v>44896</v>
      </c>
      <c r="N38" s="225">
        <v>0.5</v>
      </c>
      <c r="O38" s="223">
        <f>VLOOKUP(E38,Lookups!$AD$3:$AE$148,2,FALSE)</f>
        <v>1.2309971689999999</v>
      </c>
      <c r="P38" s="226">
        <f>VLOOKUP(E38,Lookups!$AH$3:$AI$148,2,FALSE)</f>
        <v>2.5038011689999999</v>
      </c>
      <c r="Q38" s="174">
        <f>VLOOKUP(E38,Lookups!$C$3:$D$249,2,FALSE)</f>
        <v>12</v>
      </c>
      <c r="R38" s="227">
        <f>VLOOKUP(E38,Lookups!$C$3:$E$148,2,FALSE)</f>
        <v>12</v>
      </c>
      <c r="S38" s="155"/>
      <c r="T38" s="46" t="e">
        <f>IF(#REF!="A",#REF!*0.5)+_xlfn.IFNA(#N/A,0)</f>
        <v>#REF!</v>
      </c>
      <c r="U38" s="46" t="e">
        <f>IF(#REF!="b",#REF!*0.25)+_xlfn.IFNA(#N/A,0)</f>
        <v>#REF!</v>
      </c>
      <c r="V38" s="46" t="e">
        <f>IF(#REF!="C",#REF!*0.125)+_xlfn.IFNA(#N/A,0)</f>
        <v>#REF!</v>
      </c>
      <c r="W38" s="46">
        <f t="shared" si="1"/>
        <v>1.2309971689999999</v>
      </c>
      <c r="X38" s="46">
        <f t="shared" si="2"/>
        <v>0</v>
      </c>
      <c r="Y38" s="71">
        <f t="shared" si="3"/>
        <v>0</v>
      </c>
      <c r="Z38" s="71"/>
      <c r="AA38" s="71"/>
      <c r="AB38" s="71"/>
      <c r="AC38" s="112">
        <f t="shared" si="4"/>
        <v>0</v>
      </c>
      <c r="AD38" s="112">
        <f t="shared" si="5"/>
        <v>0</v>
      </c>
      <c r="AE38" s="53">
        <f t="shared" si="6"/>
        <v>0</v>
      </c>
      <c r="AF38" s="47">
        <f t="shared" si="7"/>
        <v>0</v>
      </c>
      <c r="AG38" s="47">
        <f t="shared" si="8"/>
        <v>0</v>
      </c>
      <c r="AH38" s="47">
        <f t="shared" si="9"/>
        <v>0</v>
      </c>
      <c r="AI38" s="47">
        <f t="shared" si="10"/>
        <v>0</v>
      </c>
      <c r="AJ38" s="47">
        <f t="shared" si="11"/>
        <v>0</v>
      </c>
      <c r="AK38" s="48">
        <f t="shared" si="12"/>
        <v>0</v>
      </c>
      <c r="AL38" s="48"/>
      <c r="AM38" s="48"/>
      <c r="AN38" s="145"/>
      <c r="AO38" s="145">
        <f t="shared" si="13"/>
        <v>0</v>
      </c>
      <c r="AP38" s="145">
        <f t="shared" si="14"/>
        <v>0</v>
      </c>
      <c r="AQ38" s="414">
        <f t="shared" si="15"/>
        <v>0</v>
      </c>
      <c r="AR38" s="197">
        <f t="shared" ref="AR38:AR69" si="32">AQ38/12</f>
        <v>0</v>
      </c>
      <c r="AS38" s="50">
        <f t="shared" si="25"/>
        <v>0</v>
      </c>
      <c r="AT38" s="50">
        <f t="shared" si="26"/>
        <v>0</v>
      </c>
      <c r="AU38" s="50">
        <f t="shared" si="27"/>
        <v>0</v>
      </c>
      <c r="AV38" s="50">
        <f t="shared" si="28"/>
        <v>0</v>
      </c>
      <c r="AW38" s="50">
        <f t="shared" si="29"/>
        <v>0</v>
      </c>
      <c r="AX38" s="50">
        <f t="shared" si="30"/>
        <v>0</v>
      </c>
      <c r="AY38" s="45">
        <f t="shared" ref="AY38:AY69" si="33">SUM(AS38:AX38)+_xlfn.IFNA(#N/A,0)</f>
        <v>0</v>
      </c>
      <c r="AZ38" s="45">
        <f t="shared" ref="AZ38:AZ69" si="34">AY38/12</f>
        <v>0</v>
      </c>
      <c r="BA38" s="426">
        <v>44768</v>
      </c>
      <c r="BB38" s="185"/>
    </row>
    <row r="39" spans="1:54" ht="15" customHeight="1" x14ac:dyDescent="0.25">
      <c r="A39" s="43" t="s">
        <v>706</v>
      </c>
      <c r="B39" s="85" t="s">
        <v>642</v>
      </c>
      <c r="C39" s="157" t="s">
        <v>164</v>
      </c>
      <c r="D39" s="188" t="s">
        <v>660</v>
      </c>
      <c r="E39" s="215" t="s">
        <v>702</v>
      </c>
      <c r="F39" s="214" t="str">
        <f>VLOOKUP(G39,Lookups!$T$3:$U$2497,2,FALSE)</f>
        <v>CAT 3</v>
      </c>
      <c r="G39" s="76" t="str">
        <f>VLOOKUP(E39,Lookups!$S$3:$T$2492,2,FALSE)</f>
        <v>xxxxxxxxxx3</v>
      </c>
      <c r="H39" s="181" t="str">
        <f t="shared" si="31"/>
        <v>UNFI East xxxxxxxxxx3</v>
      </c>
      <c r="I39" s="157"/>
      <c r="J39" s="157"/>
      <c r="K39" s="159">
        <v>44256</v>
      </c>
      <c r="L39" s="43" t="s">
        <v>97</v>
      </c>
      <c r="M39" s="180" t="s">
        <v>133</v>
      </c>
      <c r="N39" s="225" t="s">
        <v>133</v>
      </c>
      <c r="O39" s="223">
        <f>VLOOKUP(E39,Lookups!$AD$3:$AE$148,2,FALSE)</f>
        <v>1.169229504</v>
      </c>
      <c r="P39" s="226">
        <f>VLOOKUP(E39,Lookups!$AH$3:$AI$148,2,FALSE)</f>
        <v>2.8760148220000001</v>
      </c>
      <c r="Q39" s="174">
        <f>VLOOKUP(E39,Lookups!$C$3:$D$249,2,FALSE)</f>
        <v>12</v>
      </c>
      <c r="R39" s="227">
        <f>VLOOKUP(E39,Lookups!$C$3:$E$148,2,FALSE)</f>
        <v>12</v>
      </c>
      <c r="S39" s="156"/>
      <c r="T39" s="46" t="e">
        <f>IF(#REF!="A",#REF!*0.5)+_xlfn.IFNA(#N/A,0)</f>
        <v>#REF!</v>
      </c>
      <c r="U39" s="46" t="e">
        <f>IF(#REF!="b",#REF!*0.25)+_xlfn.IFNA(#N/A,0)</f>
        <v>#REF!</v>
      </c>
      <c r="V39" s="46" t="e">
        <f>IF(#REF!="C",#REF!*0.125)+_xlfn.IFNA(#N/A,0)</f>
        <v>#REF!</v>
      </c>
      <c r="W39" s="46">
        <f t="shared" si="1"/>
        <v>1.169229504</v>
      </c>
      <c r="X39" s="46">
        <f t="shared" si="2"/>
        <v>0</v>
      </c>
      <c r="Y39" s="71">
        <f t="shared" si="3"/>
        <v>0</v>
      </c>
      <c r="Z39" s="71"/>
      <c r="AA39" s="71"/>
      <c r="AB39" s="71"/>
      <c r="AC39" s="112">
        <f t="shared" si="4"/>
        <v>0</v>
      </c>
      <c r="AD39" s="112">
        <f t="shared" si="5"/>
        <v>0</v>
      </c>
      <c r="AE39" s="53">
        <f t="shared" si="6"/>
        <v>0</v>
      </c>
      <c r="AF39" s="47">
        <f t="shared" si="7"/>
        <v>0</v>
      </c>
      <c r="AG39" s="47">
        <f t="shared" si="8"/>
        <v>0</v>
      </c>
      <c r="AH39" s="47">
        <f t="shared" si="9"/>
        <v>0</v>
      </c>
      <c r="AI39" s="47">
        <f t="shared" si="10"/>
        <v>0</v>
      </c>
      <c r="AJ39" s="47">
        <f t="shared" si="11"/>
        <v>0</v>
      </c>
      <c r="AK39" s="48">
        <f t="shared" si="12"/>
        <v>0</v>
      </c>
      <c r="AL39" s="48"/>
      <c r="AM39" s="48"/>
      <c r="AN39" s="145"/>
      <c r="AO39" s="145">
        <f t="shared" si="13"/>
        <v>0</v>
      </c>
      <c r="AP39" s="145">
        <f t="shared" si="14"/>
        <v>0</v>
      </c>
      <c r="AQ39" s="414">
        <f t="shared" si="15"/>
        <v>0</v>
      </c>
      <c r="AR39" s="197">
        <f t="shared" si="32"/>
        <v>0</v>
      </c>
      <c r="AS39" s="50">
        <f t="shared" si="25"/>
        <v>0</v>
      </c>
      <c r="AT39" s="50">
        <f t="shared" si="26"/>
        <v>0</v>
      </c>
      <c r="AU39" s="50">
        <f t="shared" si="27"/>
        <v>0</v>
      </c>
      <c r="AV39" s="50">
        <f t="shared" si="28"/>
        <v>0</v>
      </c>
      <c r="AW39" s="50">
        <f t="shared" si="29"/>
        <v>0</v>
      </c>
      <c r="AX39" s="50">
        <f t="shared" si="30"/>
        <v>0</v>
      </c>
      <c r="AY39" s="45">
        <f t="shared" si="33"/>
        <v>0</v>
      </c>
      <c r="AZ39" s="45">
        <f t="shared" si="34"/>
        <v>0</v>
      </c>
      <c r="BA39" s="428">
        <v>44438</v>
      </c>
      <c r="BB39" s="184"/>
    </row>
    <row r="40" spans="1:54" ht="15" customHeight="1" x14ac:dyDescent="0.25">
      <c r="A40" s="43" t="s">
        <v>706</v>
      </c>
      <c r="B40" s="84" t="s">
        <v>680</v>
      </c>
      <c r="C40" s="213" t="s">
        <v>164</v>
      </c>
      <c r="D40" s="188" t="s">
        <v>660</v>
      </c>
      <c r="E40" s="215" t="s">
        <v>703</v>
      </c>
      <c r="F40" s="214" t="str">
        <f>VLOOKUP(G40,Lookups!$T$3:$U$2497,2,FALSE)</f>
        <v>CAT 4</v>
      </c>
      <c r="G40" s="76" t="str">
        <f>VLOOKUP(E40,Lookups!$S$3:$T$2492,2,FALSE)</f>
        <v>xxxxxxxxxx4</v>
      </c>
      <c r="H40" s="181" t="str">
        <f t="shared" si="31"/>
        <v>UNFI East xxxxxxxxxx4</v>
      </c>
      <c r="I40" s="43"/>
      <c r="J40" s="43"/>
      <c r="K40" s="161">
        <v>44743</v>
      </c>
      <c r="L40" s="43" t="s">
        <v>98</v>
      </c>
      <c r="M40" s="171">
        <v>44896</v>
      </c>
      <c r="N40" s="225">
        <v>0.5</v>
      </c>
      <c r="O40" s="223">
        <f>VLOOKUP(E40,Lookups!$AD$3:$AE$148,2,FALSE)</f>
        <v>1.2623833040000001</v>
      </c>
      <c r="P40" s="226">
        <f>VLOOKUP(E40,Lookups!$AH$3:$AI$148,2,FALSE)</f>
        <v>2.370249088</v>
      </c>
      <c r="Q40" s="174">
        <f>VLOOKUP(E40,Lookups!$C$3:$D$249,2,FALSE)</f>
        <v>12</v>
      </c>
      <c r="R40" s="227">
        <f>VLOOKUP(E40,Lookups!$C$3:$E$148,2,FALSE)</f>
        <v>12</v>
      </c>
      <c r="S40" s="156"/>
      <c r="T40" s="46" t="e">
        <f>IF(#REF!="A",#REF!*0.5)+_xlfn.IFNA(#N/A,0)</f>
        <v>#REF!</v>
      </c>
      <c r="U40" s="46" t="e">
        <f>IF(#REF!="b",#REF!*0.25)+_xlfn.IFNA(#N/A,0)</f>
        <v>#REF!</v>
      </c>
      <c r="V40" s="46" t="e">
        <f>IF(#REF!="C",#REF!*0.125)+_xlfn.IFNA(#N/A,0)</f>
        <v>#REF!</v>
      </c>
      <c r="W40" s="46">
        <f t="shared" si="1"/>
        <v>1.2623833040000001</v>
      </c>
      <c r="X40" s="46">
        <f t="shared" si="2"/>
        <v>0</v>
      </c>
      <c r="Y40" s="71">
        <f t="shared" si="3"/>
        <v>0</v>
      </c>
      <c r="Z40" s="71"/>
      <c r="AA40" s="71"/>
      <c r="AB40" s="71"/>
      <c r="AC40" s="112">
        <f t="shared" si="4"/>
        <v>0</v>
      </c>
      <c r="AD40" s="112">
        <f t="shared" si="5"/>
        <v>0</v>
      </c>
      <c r="AE40" s="53">
        <f t="shared" si="6"/>
        <v>0</v>
      </c>
      <c r="AF40" s="47">
        <f t="shared" si="7"/>
        <v>0</v>
      </c>
      <c r="AG40" s="47">
        <f t="shared" si="8"/>
        <v>0</v>
      </c>
      <c r="AH40" s="47">
        <f t="shared" si="9"/>
        <v>0</v>
      </c>
      <c r="AI40" s="47">
        <f t="shared" si="10"/>
        <v>0</v>
      </c>
      <c r="AJ40" s="47">
        <f t="shared" si="11"/>
        <v>0</v>
      </c>
      <c r="AK40" s="48">
        <f t="shared" si="12"/>
        <v>0</v>
      </c>
      <c r="AL40" s="48"/>
      <c r="AM40" s="48"/>
      <c r="AN40" s="145"/>
      <c r="AO40" s="145">
        <f t="shared" si="13"/>
        <v>0</v>
      </c>
      <c r="AP40" s="145">
        <f t="shared" si="14"/>
        <v>0</v>
      </c>
      <c r="AQ40" s="414">
        <f t="shared" si="15"/>
        <v>0</v>
      </c>
      <c r="AR40" s="197">
        <f t="shared" si="32"/>
        <v>0</v>
      </c>
      <c r="AS40" s="50">
        <f t="shared" si="25"/>
        <v>0</v>
      </c>
      <c r="AT40" s="50">
        <f t="shared" si="26"/>
        <v>0</v>
      </c>
      <c r="AU40" s="50">
        <f t="shared" si="27"/>
        <v>0</v>
      </c>
      <c r="AV40" s="50">
        <f t="shared" si="28"/>
        <v>0</v>
      </c>
      <c r="AW40" s="50">
        <f t="shared" si="29"/>
        <v>0</v>
      </c>
      <c r="AX40" s="50">
        <f t="shared" si="30"/>
        <v>0</v>
      </c>
      <c r="AY40" s="45">
        <f t="shared" si="33"/>
        <v>0</v>
      </c>
      <c r="AZ40" s="45">
        <f t="shared" si="34"/>
        <v>0</v>
      </c>
      <c r="BA40" s="426">
        <v>44738</v>
      </c>
      <c r="BB40" s="185"/>
    </row>
    <row r="41" spans="1:54" ht="15" customHeight="1" x14ac:dyDescent="0.25">
      <c r="A41" s="43" t="s">
        <v>706</v>
      </c>
      <c r="B41" s="85" t="s">
        <v>642</v>
      </c>
      <c r="C41" s="157" t="s">
        <v>164</v>
      </c>
      <c r="D41" s="188" t="s">
        <v>660</v>
      </c>
      <c r="E41" s="215" t="s">
        <v>704</v>
      </c>
      <c r="F41" s="214" t="str">
        <f>VLOOKUP(G41,Lookups!$T$3:$U$2497,2,FALSE)</f>
        <v>CAT 5</v>
      </c>
      <c r="G41" s="76" t="str">
        <f>VLOOKUP(E41,Lookups!$S$3:$T$2492,2,FALSE)</f>
        <v>xxxxxxxxxx5</v>
      </c>
      <c r="H41" s="181" t="str">
        <f t="shared" si="31"/>
        <v>UNFI East xxxxxxxxxx5</v>
      </c>
      <c r="I41" s="157"/>
      <c r="J41" s="157"/>
      <c r="K41" s="159">
        <v>44256</v>
      </c>
      <c r="L41" s="43" t="s">
        <v>97</v>
      </c>
      <c r="M41" s="180" t="s">
        <v>133</v>
      </c>
      <c r="N41" s="225" t="s">
        <v>133</v>
      </c>
      <c r="O41" s="223">
        <f>VLOOKUP(E41,Lookups!$AD$3:$AE$148,2,FALSE)</f>
        <v>1.0035713159999999</v>
      </c>
      <c r="P41" s="226">
        <f>VLOOKUP(E41,Lookups!$AH$3:$AI$148,2,FALSE)</f>
        <v>1.926370728</v>
      </c>
      <c r="Q41" s="174">
        <f>VLOOKUP(E41,Lookups!$C$3:$D$249,2,FALSE)</f>
        <v>12</v>
      </c>
      <c r="R41" s="227">
        <f>VLOOKUP(E41,Lookups!$C$3:$E$148,2,FALSE)</f>
        <v>12</v>
      </c>
      <c r="S41" s="156"/>
      <c r="T41" s="46" t="e">
        <f>IF(#REF!="A",#REF!*0.5)+_xlfn.IFNA(#N/A,0)</f>
        <v>#REF!</v>
      </c>
      <c r="U41" s="46" t="e">
        <f>IF(#REF!="b",#REF!*0.25)+_xlfn.IFNA(#N/A,0)</f>
        <v>#REF!</v>
      </c>
      <c r="V41" s="46" t="e">
        <f>IF(#REF!="C",#REF!*0.125)+_xlfn.IFNA(#N/A,0)</f>
        <v>#REF!</v>
      </c>
      <c r="W41" s="46">
        <f t="shared" si="1"/>
        <v>1.0035713159999999</v>
      </c>
      <c r="X41" s="46">
        <f t="shared" si="2"/>
        <v>0</v>
      </c>
      <c r="Y41" s="71">
        <f t="shared" si="3"/>
        <v>0</v>
      </c>
      <c r="Z41" s="71"/>
      <c r="AA41" s="71"/>
      <c r="AB41" s="71"/>
      <c r="AC41" s="112">
        <f t="shared" si="4"/>
        <v>0</v>
      </c>
      <c r="AD41" s="112">
        <f t="shared" si="5"/>
        <v>0</v>
      </c>
      <c r="AE41" s="53">
        <f t="shared" si="6"/>
        <v>0</v>
      </c>
      <c r="AF41" s="47">
        <f t="shared" si="7"/>
        <v>0</v>
      </c>
      <c r="AG41" s="47">
        <f t="shared" si="8"/>
        <v>0</v>
      </c>
      <c r="AH41" s="47">
        <f t="shared" si="9"/>
        <v>0</v>
      </c>
      <c r="AI41" s="47">
        <f t="shared" si="10"/>
        <v>0</v>
      </c>
      <c r="AJ41" s="47">
        <f t="shared" si="11"/>
        <v>0</v>
      </c>
      <c r="AK41" s="48">
        <f t="shared" si="12"/>
        <v>0</v>
      </c>
      <c r="AL41" s="48"/>
      <c r="AM41" s="48"/>
      <c r="AN41" s="145"/>
      <c r="AO41" s="145">
        <f t="shared" si="13"/>
        <v>0</v>
      </c>
      <c r="AP41" s="145">
        <f t="shared" si="14"/>
        <v>0</v>
      </c>
      <c r="AQ41" s="414">
        <f t="shared" si="15"/>
        <v>0</v>
      </c>
      <c r="AR41" s="197">
        <f t="shared" si="32"/>
        <v>0</v>
      </c>
      <c r="AS41" s="50">
        <f t="shared" si="25"/>
        <v>0</v>
      </c>
      <c r="AT41" s="50">
        <f t="shared" si="26"/>
        <v>0</v>
      </c>
      <c r="AU41" s="50">
        <f t="shared" si="27"/>
        <v>0</v>
      </c>
      <c r="AV41" s="50">
        <f t="shared" si="28"/>
        <v>0</v>
      </c>
      <c r="AW41" s="50">
        <f t="shared" si="29"/>
        <v>0</v>
      </c>
      <c r="AX41" s="50">
        <f t="shared" si="30"/>
        <v>0</v>
      </c>
      <c r="AY41" s="45">
        <f t="shared" si="33"/>
        <v>0</v>
      </c>
      <c r="AZ41" s="45">
        <f t="shared" si="34"/>
        <v>0</v>
      </c>
      <c r="BA41" s="429">
        <v>44438</v>
      </c>
      <c r="BB41" s="184"/>
    </row>
    <row r="42" spans="1:54" ht="15" customHeight="1" x14ac:dyDescent="0.25">
      <c r="A42" s="43" t="s">
        <v>706</v>
      </c>
      <c r="B42" s="85" t="s">
        <v>665</v>
      </c>
      <c r="C42" s="157" t="s">
        <v>164</v>
      </c>
      <c r="D42" s="188" t="s">
        <v>660</v>
      </c>
      <c r="E42" s="172" t="s">
        <v>700</v>
      </c>
      <c r="F42" s="214" t="str">
        <f>VLOOKUP(G42,Lookups!$T$3:$U$2497,2,FALSE)</f>
        <v>CAT 1</v>
      </c>
      <c r="G42" s="76" t="str">
        <f>VLOOKUP(E42,Lookups!$S$3:$T$2492,2,FALSE)</f>
        <v>xxxxxxxxxx1</v>
      </c>
      <c r="H42" s="181" t="str">
        <f t="shared" si="31"/>
        <v>UNFI East xxxxxxxxxx1</v>
      </c>
      <c r="I42" s="43"/>
      <c r="J42" s="43">
        <v>7</v>
      </c>
      <c r="K42" s="161">
        <v>44228</v>
      </c>
      <c r="L42" s="43" t="s">
        <v>99</v>
      </c>
      <c r="M42" s="180">
        <v>44501</v>
      </c>
      <c r="N42" s="225" t="s">
        <v>646</v>
      </c>
      <c r="O42" s="223">
        <f>VLOOKUP(E42,Lookups!$AD$3:$AE$148,2,FALSE)</f>
        <v>1.2</v>
      </c>
      <c r="P42" s="226">
        <f>VLOOKUP(E42,Lookups!$AH$3:$AI$148,2,FALSE)</f>
        <v>3</v>
      </c>
      <c r="Q42" s="174">
        <f>VLOOKUP(E42,Lookups!$C$3:$D$249,2,FALSE)</f>
        <v>12</v>
      </c>
      <c r="R42" s="227">
        <f>VLOOKUP(E42,Lookups!$C$3:$E$148,2,FALSE)</f>
        <v>12</v>
      </c>
      <c r="S42" s="156"/>
      <c r="T42" s="46" t="e">
        <f>IF(#REF!="A",#REF!*0.5)+_xlfn.IFNA(#N/A,0)</f>
        <v>#REF!</v>
      </c>
      <c r="U42" s="46" t="e">
        <f>IF(#REF!="b",#REF!*0.25)+_xlfn.IFNA(#N/A,0)</f>
        <v>#REF!</v>
      </c>
      <c r="V42" s="46" t="e">
        <f>IF(#REF!="C",#REF!*0.125)+_xlfn.IFNA(#N/A,0)</f>
        <v>#REF!</v>
      </c>
      <c r="W42" s="46">
        <f t="shared" si="1"/>
        <v>1.2</v>
      </c>
      <c r="X42" s="46">
        <f t="shared" si="2"/>
        <v>0</v>
      </c>
      <c r="Y42" s="71">
        <f t="shared" si="3"/>
        <v>0</v>
      </c>
      <c r="Z42" s="71"/>
      <c r="AA42" s="71"/>
      <c r="AB42" s="71"/>
      <c r="AC42" s="112">
        <f t="shared" si="4"/>
        <v>8.4</v>
      </c>
      <c r="AD42" s="112">
        <f t="shared" si="5"/>
        <v>0</v>
      </c>
      <c r="AE42" s="53">
        <f t="shared" si="6"/>
        <v>0</v>
      </c>
      <c r="AF42" s="47">
        <f t="shared" si="7"/>
        <v>0</v>
      </c>
      <c r="AG42" s="47">
        <f t="shared" si="8"/>
        <v>0</v>
      </c>
      <c r="AH42" s="47">
        <f t="shared" si="9"/>
        <v>0</v>
      </c>
      <c r="AI42" s="47">
        <f t="shared" si="10"/>
        <v>436.8</v>
      </c>
      <c r="AJ42" s="47">
        <f t="shared" si="11"/>
        <v>0</v>
      </c>
      <c r="AK42" s="48">
        <f t="shared" si="12"/>
        <v>0</v>
      </c>
      <c r="AL42" s="48"/>
      <c r="AM42" s="48"/>
      <c r="AN42" s="145"/>
      <c r="AO42" s="145">
        <f t="shared" si="13"/>
        <v>36.4</v>
      </c>
      <c r="AP42" s="145">
        <f t="shared" si="14"/>
        <v>0</v>
      </c>
      <c r="AQ42" s="414">
        <f t="shared" si="15"/>
        <v>36.4</v>
      </c>
      <c r="AR42" s="197">
        <f t="shared" si="32"/>
        <v>3.0333333333333332</v>
      </c>
      <c r="AS42" s="50">
        <f t="shared" si="25"/>
        <v>0</v>
      </c>
      <c r="AT42" s="50">
        <f t="shared" si="26"/>
        <v>0</v>
      </c>
      <c r="AU42" s="50">
        <f t="shared" si="27"/>
        <v>0</v>
      </c>
      <c r="AV42" s="50">
        <f t="shared" si="28"/>
        <v>0</v>
      </c>
      <c r="AW42" s="50">
        <f t="shared" si="29"/>
        <v>5241.6000000000004</v>
      </c>
      <c r="AX42" s="50">
        <f t="shared" si="30"/>
        <v>0</v>
      </c>
      <c r="AY42" s="45">
        <f t="shared" si="33"/>
        <v>5241.6000000000004</v>
      </c>
      <c r="AZ42" s="45">
        <f t="shared" si="34"/>
        <v>436.8</v>
      </c>
      <c r="BA42" s="429">
        <v>44578</v>
      </c>
      <c r="BB42" s="182"/>
    </row>
    <row r="43" spans="1:54" ht="15" customHeight="1" x14ac:dyDescent="0.25">
      <c r="A43" s="43" t="s">
        <v>706</v>
      </c>
      <c r="B43" s="85" t="s">
        <v>665</v>
      </c>
      <c r="C43" s="157" t="s">
        <v>164</v>
      </c>
      <c r="D43" s="188" t="s">
        <v>660</v>
      </c>
      <c r="E43" s="172" t="s">
        <v>701</v>
      </c>
      <c r="F43" s="214" t="str">
        <f>VLOOKUP(G43,Lookups!$T$3:$U$2497,2,FALSE)</f>
        <v>CAT 2</v>
      </c>
      <c r="G43" s="76" t="str">
        <f>VLOOKUP(E43,Lookups!$S$3:$T$2492,2,FALSE)</f>
        <v>xxxxxxxxxx2</v>
      </c>
      <c r="H43" s="181" t="str">
        <f t="shared" si="31"/>
        <v>UNFI East xxxxxxxxxx2</v>
      </c>
      <c r="I43" s="157"/>
      <c r="J43" s="43">
        <v>7</v>
      </c>
      <c r="K43" s="159">
        <v>44228</v>
      </c>
      <c r="L43" s="43" t="s">
        <v>99</v>
      </c>
      <c r="M43" s="209">
        <v>44501</v>
      </c>
      <c r="N43" s="225" t="s">
        <v>646</v>
      </c>
      <c r="O43" s="223">
        <f>VLOOKUP(E43,Lookups!$AD$3:$AE$148,2,FALSE)</f>
        <v>1.2309971689999999</v>
      </c>
      <c r="P43" s="226">
        <f>VLOOKUP(E43,Lookups!$AH$3:$AI$148,2,FALSE)</f>
        <v>2.5038011689999999</v>
      </c>
      <c r="Q43" s="174">
        <f>VLOOKUP(E43,Lookups!$C$3:$D$249,2,FALSE)</f>
        <v>12</v>
      </c>
      <c r="R43" s="227">
        <f>VLOOKUP(E43,Lookups!$C$3:$E$148,2,FALSE)</f>
        <v>12</v>
      </c>
      <c r="S43" s="156"/>
      <c r="T43" s="46" t="e">
        <f>IF(#REF!="A",#REF!*0.5)+_xlfn.IFNA(#N/A,0)</f>
        <v>#REF!</v>
      </c>
      <c r="U43" s="46" t="e">
        <f>IF(#REF!="b",#REF!*0.25)+_xlfn.IFNA(#N/A,0)</f>
        <v>#REF!</v>
      </c>
      <c r="V43" s="46" t="e">
        <f>IF(#REF!="C",#REF!*0.125)+_xlfn.IFNA(#N/A,0)</f>
        <v>#REF!</v>
      </c>
      <c r="W43" s="46">
        <f t="shared" si="1"/>
        <v>1.2309971689999999</v>
      </c>
      <c r="X43" s="46">
        <f t="shared" si="2"/>
        <v>0</v>
      </c>
      <c r="Y43" s="71">
        <f t="shared" si="3"/>
        <v>0</v>
      </c>
      <c r="Z43" s="71"/>
      <c r="AA43" s="71"/>
      <c r="AB43" s="71"/>
      <c r="AC43" s="112">
        <f t="shared" si="4"/>
        <v>8.616980182999999</v>
      </c>
      <c r="AD43" s="112">
        <f t="shared" si="5"/>
        <v>0</v>
      </c>
      <c r="AE43" s="53">
        <f t="shared" si="6"/>
        <v>0</v>
      </c>
      <c r="AF43" s="47">
        <f t="shared" si="7"/>
        <v>0</v>
      </c>
      <c r="AG43" s="47">
        <f t="shared" si="8"/>
        <v>0</v>
      </c>
      <c r="AH43" s="47">
        <f t="shared" si="9"/>
        <v>0</v>
      </c>
      <c r="AI43" s="47">
        <f t="shared" si="10"/>
        <v>448.08296951599993</v>
      </c>
      <c r="AJ43" s="47">
        <f t="shared" si="11"/>
        <v>0</v>
      </c>
      <c r="AK43" s="48">
        <f t="shared" si="12"/>
        <v>0</v>
      </c>
      <c r="AL43" s="48"/>
      <c r="AM43" s="48"/>
      <c r="AN43" s="145"/>
      <c r="AO43" s="145">
        <f t="shared" si="13"/>
        <v>37.340247459666664</v>
      </c>
      <c r="AP43" s="145">
        <f t="shared" si="14"/>
        <v>0</v>
      </c>
      <c r="AQ43" s="414">
        <f t="shared" si="15"/>
        <v>37.340247459666664</v>
      </c>
      <c r="AR43" s="197">
        <f t="shared" si="32"/>
        <v>3.1116872883055553</v>
      </c>
      <c r="AS43" s="50">
        <f t="shared" si="25"/>
        <v>0</v>
      </c>
      <c r="AT43" s="50">
        <f t="shared" si="26"/>
        <v>0</v>
      </c>
      <c r="AU43" s="50">
        <f t="shared" si="27"/>
        <v>0</v>
      </c>
      <c r="AV43" s="50">
        <f t="shared" si="28"/>
        <v>0</v>
      </c>
      <c r="AW43" s="50">
        <f t="shared" si="29"/>
        <v>5376.9956341919988</v>
      </c>
      <c r="AX43" s="50">
        <f t="shared" si="30"/>
        <v>0</v>
      </c>
      <c r="AY43" s="45">
        <f t="shared" si="33"/>
        <v>5376.9956341919988</v>
      </c>
      <c r="AZ43" s="45">
        <f t="shared" si="34"/>
        <v>448.08296951599988</v>
      </c>
      <c r="BA43" s="429">
        <v>44578</v>
      </c>
      <c r="BB43" s="182"/>
    </row>
    <row r="44" spans="1:54" ht="15" customHeight="1" x14ac:dyDescent="0.25">
      <c r="A44" s="43" t="s">
        <v>706</v>
      </c>
      <c r="B44" s="85" t="s">
        <v>665</v>
      </c>
      <c r="C44" s="208" t="s">
        <v>164</v>
      </c>
      <c r="D44" s="188" t="s">
        <v>660</v>
      </c>
      <c r="E44" s="215" t="s">
        <v>702</v>
      </c>
      <c r="F44" s="214" t="str">
        <f>VLOOKUP(G44,Lookups!$T$3:$U$2497,2,FALSE)</f>
        <v>CAT 3</v>
      </c>
      <c r="G44" s="76" t="str">
        <f>VLOOKUP(E44,Lookups!$S$3:$T$2492,2,FALSE)</f>
        <v>xxxxxxxxxx3</v>
      </c>
      <c r="H44" s="181" t="str">
        <f t="shared" si="31"/>
        <v>UNFI East xxxxxxxxxx3</v>
      </c>
      <c r="I44" s="213"/>
      <c r="J44" s="208">
        <v>7</v>
      </c>
      <c r="K44" s="74">
        <v>44228</v>
      </c>
      <c r="L44" s="208" t="s">
        <v>99</v>
      </c>
      <c r="M44" s="170">
        <v>44621</v>
      </c>
      <c r="N44" s="225">
        <v>1</v>
      </c>
      <c r="O44" s="223">
        <f>VLOOKUP(E44,Lookups!$AD$3:$AE$148,2,FALSE)</f>
        <v>1.169229504</v>
      </c>
      <c r="P44" s="226">
        <f>VLOOKUP(E44,Lookups!$AH$3:$AI$148,2,FALSE)</f>
        <v>2.8760148220000001</v>
      </c>
      <c r="Q44" s="174">
        <f>VLOOKUP(E44,Lookups!$C$3:$D$249,2,FALSE)</f>
        <v>12</v>
      </c>
      <c r="R44" s="227">
        <f>VLOOKUP(E44,Lookups!$C$3:$E$148,2,FALSE)</f>
        <v>12</v>
      </c>
      <c r="S44" s="156"/>
      <c r="T44" s="46" t="e">
        <f>IF(#REF!="A",#REF!*0.5)+_xlfn.IFNA(#N/A,0)</f>
        <v>#REF!</v>
      </c>
      <c r="U44" s="46" t="e">
        <f>IF(#REF!="b",#REF!*0.25)+_xlfn.IFNA(#N/A,0)</f>
        <v>#REF!</v>
      </c>
      <c r="V44" s="46" t="e">
        <f>IF(#REF!="C",#REF!*0.125)+_xlfn.IFNA(#N/A,0)</f>
        <v>#REF!</v>
      </c>
      <c r="W44" s="46">
        <f t="shared" si="1"/>
        <v>1.169229504</v>
      </c>
      <c r="X44" s="46">
        <f t="shared" si="2"/>
        <v>0</v>
      </c>
      <c r="Y44" s="71">
        <f t="shared" si="3"/>
        <v>0</v>
      </c>
      <c r="Z44" s="71"/>
      <c r="AA44" s="71"/>
      <c r="AB44" s="71"/>
      <c r="AC44" s="112">
        <f t="shared" si="4"/>
        <v>8.1846065279999998</v>
      </c>
      <c r="AD44" s="112">
        <f t="shared" si="5"/>
        <v>0</v>
      </c>
      <c r="AE44" s="53">
        <f t="shared" si="6"/>
        <v>0</v>
      </c>
      <c r="AF44" s="47">
        <f t="shared" si="7"/>
        <v>0</v>
      </c>
      <c r="AG44" s="47">
        <f t="shared" si="8"/>
        <v>0</v>
      </c>
      <c r="AH44" s="47">
        <f t="shared" si="9"/>
        <v>0</v>
      </c>
      <c r="AI44" s="47">
        <f t="shared" si="10"/>
        <v>425.599539456</v>
      </c>
      <c r="AJ44" s="47">
        <f t="shared" si="11"/>
        <v>0</v>
      </c>
      <c r="AK44" s="48">
        <f t="shared" si="12"/>
        <v>0</v>
      </c>
      <c r="AL44" s="48"/>
      <c r="AM44" s="48"/>
      <c r="AN44" s="145"/>
      <c r="AO44" s="145">
        <f t="shared" si="13"/>
        <v>35.466628288000003</v>
      </c>
      <c r="AP44" s="145">
        <f t="shared" si="14"/>
        <v>0</v>
      </c>
      <c r="AQ44" s="414">
        <f t="shared" si="15"/>
        <v>35.466628288000003</v>
      </c>
      <c r="AR44" s="197">
        <f t="shared" si="32"/>
        <v>2.9555523573333335</v>
      </c>
      <c r="AS44" s="50">
        <f t="shared" si="25"/>
        <v>0</v>
      </c>
      <c r="AT44" s="50">
        <f t="shared" si="26"/>
        <v>0</v>
      </c>
      <c r="AU44" s="50">
        <f t="shared" si="27"/>
        <v>0</v>
      </c>
      <c r="AV44" s="50">
        <f t="shared" si="28"/>
        <v>0</v>
      </c>
      <c r="AW44" s="50">
        <f t="shared" si="29"/>
        <v>5107.194473472</v>
      </c>
      <c r="AX44" s="50">
        <f t="shared" si="30"/>
        <v>0</v>
      </c>
      <c r="AY44" s="45">
        <f t="shared" si="33"/>
        <v>5107.194473472</v>
      </c>
      <c r="AZ44" s="45">
        <f t="shared" si="34"/>
        <v>425.599539456</v>
      </c>
      <c r="BA44" s="429">
        <v>44578</v>
      </c>
      <c r="BB44" s="182"/>
    </row>
    <row r="45" spans="1:54" ht="15" customHeight="1" x14ac:dyDescent="0.25">
      <c r="A45" s="43" t="s">
        <v>706</v>
      </c>
      <c r="B45" s="85" t="s">
        <v>665</v>
      </c>
      <c r="C45" s="208" t="s">
        <v>164</v>
      </c>
      <c r="D45" s="188" t="s">
        <v>660</v>
      </c>
      <c r="E45" s="215" t="s">
        <v>703</v>
      </c>
      <c r="F45" s="214" t="str">
        <f>VLOOKUP(G45,Lookups!$T$3:$U$2497,2,FALSE)</f>
        <v>CAT 4</v>
      </c>
      <c r="G45" s="76" t="str">
        <f>VLOOKUP(E45,Lookups!$S$3:$T$2492,2,FALSE)</f>
        <v>xxxxxxxxxx4</v>
      </c>
      <c r="H45" s="181" t="str">
        <f t="shared" si="31"/>
        <v>UNFI East xxxxxxxxxx4</v>
      </c>
      <c r="I45" s="208"/>
      <c r="J45" s="208">
        <v>7</v>
      </c>
      <c r="K45" s="100">
        <v>44228</v>
      </c>
      <c r="L45" s="208" t="s">
        <v>99</v>
      </c>
      <c r="M45" s="171">
        <v>44621</v>
      </c>
      <c r="N45" s="225">
        <v>1</v>
      </c>
      <c r="O45" s="223">
        <f>VLOOKUP(E45,Lookups!$AD$3:$AE$148,2,FALSE)</f>
        <v>1.2623833040000001</v>
      </c>
      <c r="P45" s="226">
        <f>VLOOKUP(E45,Lookups!$AH$3:$AI$148,2,FALSE)</f>
        <v>2.370249088</v>
      </c>
      <c r="Q45" s="174">
        <f>VLOOKUP(E45,Lookups!$C$3:$D$249,2,FALSE)</f>
        <v>12</v>
      </c>
      <c r="R45" s="227">
        <f>VLOOKUP(E45,Lookups!$C$3:$E$148,2,FALSE)</f>
        <v>12</v>
      </c>
      <c r="S45" s="155"/>
      <c r="T45" s="46" t="e">
        <f>IF(#REF!="A",#REF!*0.5)+_xlfn.IFNA(#N/A,0)</f>
        <v>#REF!</v>
      </c>
      <c r="U45" s="46" t="e">
        <f>IF(#REF!="b",#REF!*0.25)+_xlfn.IFNA(#N/A,0)</f>
        <v>#REF!</v>
      </c>
      <c r="V45" s="46" t="e">
        <f>IF(#REF!="C",#REF!*0.125)+_xlfn.IFNA(#N/A,0)</f>
        <v>#REF!</v>
      </c>
      <c r="W45" s="46">
        <f t="shared" si="1"/>
        <v>1.2623833040000001</v>
      </c>
      <c r="X45" s="46">
        <f t="shared" si="2"/>
        <v>0</v>
      </c>
      <c r="Y45" s="71">
        <f t="shared" si="3"/>
        <v>0</v>
      </c>
      <c r="Z45" s="71"/>
      <c r="AA45" s="71"/>
      <c r="AB45" s="71"/>
      <c r="AC45" s="112">
        <f t="shared" si="4"/>
        <v>8.8366831280000007</v>
      </c>
      <c r="AD45" s="112">
        <f t="shared" si="5"/>
        <v>0</v>
      </c>
      <c r="AE45" s="53">
        <f t="shared" si="6"/>
        <v>0</v>
      </c>
      <c r="AF45" s="47">
        <f t="shared" si="7"/>
        <v>0</v>
      </c>
      <c r="AG45" s="47">
        <f t="shared" si="8"/>
        <v>0</v>
      </c>
      <c r="AH45" s="47">
        <f t="shared" si="9"/>
        <v>0</v>
      </c>
      <c r="AI45" s="47">
        <f t="shared" si="10"/>
        <v>459.50752265600005</v>
      </c>
      <c r="AJ45" s="47">
        <f t="shared" si="11"/>
        <v>0</v>
      </c>
      <c r="AK45" s="48">
        <f t="shared" si="12"/>
        <v>0</v>
      </c>
      <c r="AL45" s="48"/>
      <c r="AM45" s="48"/>
      <c r="AN45" s="145"/>
      <c r="AO45" s="145">
        <f t="shared" si="13"/>
        <v>38.292293554666671</v>
      </c>
      <c r="AP45" s="145">
        <f t="shared" si="14"/>
        <v>0</v>
      </c>
      <c r="AQ45" s="414">
        <f t="shared" si="15"/>
        <v>38.292293554666671</v>
      </c>
      <c r="AR45" s="197">
        <f t="shared" si="32"/>
        <v>3.1910244628888891</v>
      </c>
      <c r="AS45" s="50">
        <f t="shared" si="25"/>
        <v>0</v>
      </c>
      <c r="AT45" s="50">
        <f t="shared" si="26"/>
        <v>0</v>
      </c>
      <c r="AU45" s="50">
        <f t="shared" si="27"/>
        <v>0</v>
      </c>
      <c r="AV45" s="50">
        <f t="shared" si="28"/>
        <v>0</v>
      </c>
      <c r="AW45" s="50">
        <f t="shared" si="29"/>
        <v>5514.0902718720008</v>
      </c>
      <c r="AX45" s="50">
        <f t="shared" si="30"/>
        <v>0</v>
      </c>
      <c r="AY45" s="45">
        <f t="shared" si="33"/>
        <v>5514.0902718720008</v>
      </c>
      <c r="AZ45" s="437">
        <f t="shared" si="34"/>
        <v>459.50752265600005</v>
      </c>
      <c r="BA45" s="442">
        <v>44578</v>
      </c>
      <c r="BB45" s="186"/>
    </row>
    <row r="46" spans="1:54" ht="15" customHeight="1" x14ac:dyDescent="0.25">
      <c r="A46" s="43" t="s">
        <v>706</v>
      </c>
      <c r="B46" s="85" t="s">
        <v>665</v>
      </c>
      <c r="C46" s="213" t="s">
        <v>164</v>
      </c>
      <c r="D46" s="188" t="s">
        <v>660</v>
      </c>
      <c r="E46" s="215" t="s">
        <v>704</v>
      </c>
      <c r="F46" s="214" t="str">
        <f>VLOOKUP(G46,Lookups!$T$3:$U$2497,2,FALSE)</f>
        <v>CAT 5</v>
      </c>
      <c r="G46" s="76" t="str">
        <f>VLOOKUP(E46,Lookups!$S$3:$T$2492,2,FALSE)</f>
        <v>xxxxxxxxxx5</v>
      </c>
      <c r="H46" s="181" t="str">
        <f t="shared" si="31"/>
        <v>UNFI East xxxxxxxxxx5</v>
      </c>
      <c r="I46" s="208"/>
      <c r="J46" s="208">
        <v>7</v>
      </c>
      <c r="K46" s="100">
        <v>44228</v>
      </c>
      <c r="L46" s="208" t="s">
        <v>99</v>
      </c>
      <c r="M46" s="171">
        <v>44621</v>
      </c>
      <c r="N46" s="225">
        <v>1</v>
      </c>
      <c r="O46" s="223">
        <f>VLOOKUP(E46,Lookups!$AD$3:$AE$148,2,FALSE)</f>
        <v>1.0035713159999999</v>
      </c>
      <c r="P46" s="226">
        <f>VLOOKUP(E46,Lookups!$AH$3:$AI$148,2,FALSE)</f>
        <v>1.926370728</v>
      </c>
      <c r="Q46" s="174">
        <f>VLOOKUP(E46,Lookups!$C$3:$D$249,2,FALSE)</f>
        <v>12</v>
      </c>
      <c r="R46" s="227">
        <f>VLOOKUP(E46,Lookups!$C$3:$E$148,2,FALSE)</f>
        <v>12</v>
      </c>
      <c r="S46" s="156"/>
      <c r="T46" s="46" t="e">
        <f>IF(#REF!="A",#REF!*0.5)+_xlfn.IFNA(#N/A,0)</f>
        <v>#REF!</v>
      </c>
      <c r="U46" s="46" t="e">
        <f>IF(#REF!="b",#REF!*0.25)+_xlfn.IFNA(#N/A,0)</f>
        <v>#REF!</v>
      </c>
      <c r="V46" s="46" t="e">
        <f>IF(#REF!="C",#REF!*0.125)+_xlfn.IFNA(#N/A,0)</f>
        <v>#REF!</v>
      </c>
      <c r="W46" s="46">
        <f t="shared" si="1"/>
        <v>1.0035713159999999</v>
      </c>
      <c r="X46" s="46">
        <f t="shared" si="2"/>
        <v>0</v>
      </c>
      <c r="Y46" s="71">
        <f t="shared" si="3"/>
        <v>0</v>
      </c>
      <c r="Z46" s="71"/>
      <c r="AA46" s="71"/>
      <c r="AB46" s="71"/>
      <c r="AC46" s="112">
        <f t="shared" si="4"/>
        <v>7.0249992119999991</v>
      </c>
      <c r="AD46" s="112">
        <f t="shared" si="5"/>
        <v>0</v>
      </c>
      <c r="AE46" s="53">
        <f t="shared" si="6"/>
        <v>0</v>
      </c>
      <c r="AF46" s="47">
        <f t="shared" si="7"/>
        <v>0</v>
      </c>
      <c r="AG46" s="47">
        <f t="shared" si="8"/>
        <v>0</v>
      </c>
      <c r="AH46" s="47">
        <f t="shared" si="9"/>
        <v>0</v>
      </c>
      <c r="AI46" s="47">
        <f t="shared" si="10"/>
        <v>365.29995902399997</v>
      </c>
      <c r="AJ46" s="47">
        <f t="shared" si="11"/>
        <v>0</v>
      </c>
      <c r="AK46" s="48">
        <f t="shared" si="12"/>
        <v>0</v>
      </c>
      <c r="AL46" s="48"/>
      <c r="AM46" s="48"/>
      <c r="AN46" s="145"/>
      <c r="AO46" s="145">
        <f t="shared" si="13"/>
        <v>30.441663251999998</v>
      </c>
      <c r="AP46" s="145">
        <f t="shared" si="14"/>
        <v>0</v>
      </c>
      <c r="AQ46" s="414">
        <f t="shared" si="15"/>
        <v>30.441663251999998</v>
      </c>
      <c r="AR46" s="197">
        <f t="shared" si="32"/>
        <v>2.536805271</v>
      </c>
      <c r="AS46" s="50">
        <f t="shared" si="25"/>
        <v>0</v>
      </c>
      <c r="AT46" s="50">
        <f t="shared" si="26"/>
        <v>0</v>
      </c>
      <c r="AU46" s="50">
        <f t="shared" si="27"/>
        <v>0</v>
      </c>
      <c r="AV46" s="50">
        <f t="shared" si="28"/>
        <v>0</v>
      </c>
      <c r="AW46" s="50">
        <f t="shared" si="29"/>
        <v>4383.5995082879999</v>
      </c>
      <c r="AX46" s="50">
        <f t="shared" si="30"/>
        <v>0</v>
      </c>
      <c r="AY46" s="45">
        <f t="shared" si="33"/>
        <v>4383.5995082879999</v>
      </c>
      <c r="AZ46" s="437">
        <f t="shared" si="34"/>
        <v>365.29995902399997</v>
      </c>
      <c r="BA46" s="442">
        <v>44578</v>
      </c>
      <c r="BB46" s="186"/>
    </row>
    <row r="47" spans="1:54" ht="15" customHeight="1" x14ac:dyDescent="0.25">
      <c r="A47" s="43" t="s">
        <v>706</v>
      </c>
      <c r="B47" s="84" t="s">
        <v>645</v>
      </c>
      <c r="C47" s="157" t="s">
        <v>164</v>
      </c>
      <c r="D47" s="188" t="s">
        <v>661</v>
      </c>
      <c r="E47" s="172" t="s">
        <v>702</v>
      </c>
      <c r="F47" s="214" t="str">
        <f>VLOOKUP(G47,Lookups!$T$3:$U$2497,2,FALSE)</f>
        <v>CAT 3</v>
      </c>
      <c r="G47" s="76" t="str">
        <f>VLOOKUP(E47,Lookups!$S$3:$T$2492,2,FALSE)</f>
        <v>xxxxxxxxxx3</v>
      </c>
      <c r="H47" s="181" t="str">
        <f t="shared" si="31"/>
        <v>UNFI East xxxxxxxxxx3</v>
      </c>
      <c r="I47" s="43"/>
      <c r="J47" s="43"/>
      <c r="K47" s="161">
        <v>44228</v>
      </c>
      <c r="L47" s="43" t="s">
        <v>97</v>
      </c>
      <c r="M47" s="180" t="s">
        <v>133</v>
      </c>
      <c r="N47" s="225" t="s">
        <v>133</v>
      </c>
      <c r="O47" s="223">
        <f>VLOOKUP(E47,Lookups!$AD$3:$AE$148,2,FALSE)</f>
        <v>1.169229504</v>
      </c>
      <c r="P47" s="226">
        <f>VLOOKUP(E47,Lookups!$AH$3:$AI$148,2,FALSE)</f>
        <v>2.8760148220000001</v>
      </c>
      <c r="Q47" s="174">
        <f>VLOOKUP(E47,Lookups!$C$3:$D$249,2,FALSE)</f>
        <v>12</v>
      </c>
      <c r="R47" s="227">
        <f>VLOOKUP(E47,Lookups!$C$3:$E$148,2,FALSE)</f>
        <v>12</v>
      </c>
      <c r="S47" s="156"/>
      <c r="T47" s="46" t="e">
        <f>IF(#REF!="A",#REF!*0.5)+_xlfn.IFNA(#N/A,0)</f>
        <v>#REF!</v>
      </c>
      <c r="U47" s="46" t="e">
        <f>IF(#REF!="b",#REF!*0.25)+_xlfn.IFNA(#N/A,0)</f>
        <v>#REF!</v>
      </c>
      <c r="V47" s="46" t="e">
        <f>IF(#REF!="C",#REF!*0.125)+_xlfn.IFNA(#N/A,0)</f>
        <v>#REF!</v>
      </c>
      <c r="W47" s="46">
        <f t="shared" si="1"/>
        <v>0</v>
      </c>
      <c r="X47" s="46">
        <f t="shared" si="2"/>
        <v>2.8760148220000001</v>
      </c>
      <c r="Y47" s="71">
        <f t="shared" si="3"/>
        <v>0</v>
      </c>
      <c r="Z47" s="71"/>
      <c r="AA47" s="71"/>
      <c r="AB47" s="71"/>
      <c r="AC47" s="112">
        <f t="shared" si="4"/>
        <v>0</v>
      </c>
      <c r="AD47" s="112">
        <f t="shared" si="5"/>
        <v>0</v>
      </c>
      <c r="AE47" s="53">
        <f t="shared" si="6"/>
        <v>0</v>
      </c>
      <c r="AF47" s="47">
        <f t="shared" si="7"/>
        <v>0</v>
      </c>
      <c r="AG47" s="47">
        <f t="shared" si="8"/>
        <v>0</v>
      </c>
      <c r="AH47" s="47">
        <f t="shared" si="9"/>
        <v>0</v>
      </c>
      <c r="AI47" s="47">
        <f t="shared" si="10"/>
        <v>0</v>
      </c>
      <c r="AJ47" s="47">
        <f t="shared" si="11"/>
        <v>0</v>
      </c>
      <c r="AK47" s="48">
        <f t="shared" si="12"/>
        <v>0</v>
      </c>
      <c r="AL47" s="48"/>
      <c r="AM47" s="48"/>
      <c r="AN47" s="145"/>
      <c r="AO47" s="145">
        <f t="shared" si="13"/>
        <v>0</v>
      </c>
      <c r="AP47" s="145">
        <f t="shared" si="14"/>
        <v>0</v>
      </c>
      <c r="AQ47" s="414">
        <f t="shared" si="15"/>
        <v>0</v>
      </c>
      <c r="AR47" s="197">
        <f t="shared" si="32"/>
        <v>0</v>
      </c>
      <c r="AS47" s="50">
        <f t="shared" si="25"/>
        <v>0</v>
      </c>
      <c r="AT47" s="50">
        <f t="shared" si="26"/>
        <v>0</v>
      </c>
      <c r="AU47" s="50">
        <f t="shared" si="27"/>
        <v>0</v>
      </c>
      <c r="AV47" s="50">
        <f t="shared" si="28"/>
        <v>0</v>
      </c>
      <c r="AW47" s="50">
        <f t="shared" si="29"/>
        <v>0</v>
      </c>
      <c r="AX47" s="50">
        <f t="shared" si="30"/>
        <v>0</v>
      </c>
      <c r="AY47" s="45">
        <f t="shared" si="33"/>
        <v>0</v>
      </c>
      <c r="AZ47" s="437">
        <f t="shared" si="34"/>
        <v>0</v>
      </c>
      <c r="BA47" s="442">
        <v>44322</v>
      </c>
      <c r="BB47" s="183"/>
    </row>
    <row r="48" spans="1:54" ht="15" customHeight="1" x14ac:dyDescent="0.25">
      <c r="A48" s="43" t="s">
        <v>706</v>
      </c>
      <c r="B48" s="84" t="s">
        <v>678</v>
      </c>
      <c r="C48" s="213" t="s">
        <v>164</v>
      </c>
      <c r="D48" s="188" t="s">
        <v>660</v>
      </c>
      <c r="E48" s="172" t="s">
        <v>700</v>
      </c>
      <c r="F48" s="214" t="str">
        <f>VLOOKUP(G48,Lookups!$T$3:$U$2497,2,FALSE)</f>
        <v>CAT 1</v>
      </c>
      <c r="G48" s="76" t="str">
        <f>VLOOKUP(E48,Lookups!$S$3:$T$2492,2,FALSE)</f>
        <v>xxxxxxxxxx1</v>
      </c>
      <c r="H48" s="181" t="str">
        <f t="shared" si="31"/>
        <v>UNFI East xxxxxxxxxx1</v>
      </c>
      <c r="I48" s="43"/>
      <c r="J48" s="157"/>
      <c r="K48" s="159">
        <v>44682</v>
      </c>
      <c r="L48" s="157" t="s">
        <v>96</v>
      </c>
      <c r="M48" s="205">
        <v>44805</v>
      </c>
      <c r="N48" s="225">
        <v>0.5</v>
      </c>
      <c r="O48" s="223">
        <f>VLOOKUP(E48,Lookups!$AD$3:$AE$148,2,FALSE)</f>
        <v>1.2</v>
      </c>
      <c r="P48" s="226">
        <f>VLOOKUP(E48,Lookups!$AH$3:$AI$148,2,FALSE)</f>
        <v>3</v>
      </c>
      <c r="Q48" s="174">
        <f>VLOOKUP(E48,Lookups!$C$3:$D$249,2,FALSE)</f>
        <v>12</v>
      </c>
      <c r="R48" s="227">
        <f>VLOOKUP(E48,Lookups!$C$3:$E$148,2,FALSE)</f>
        <v>12</v>
      </c>
      <c r="S48" s="156"/>
      <c r="T48" s="46" t="e">
        <f>IF(#REF!="A",#REF!*0.5)+_xlfn.IFNA(#N/A,0)</f>
        <v>#REF!</v>
      </c>
      <c r="U48" s="46" t="e">
        <f>IF(#REF!="b",#REF!*0.25)+_xlfn.IFNA(#N/A,0)</f>
        <v>#REF!</v>
      </c>
      <c r="V48" s="46" t="e">
        <f>IF(#REF!="C",#REF!*0.125)+_xlfn.IFNA(#N/A,0)</f>
        <v>#REF!</v>
      </c>
      <c r="W48" s="46">
        <f t="shared" si="1"/>
        <v>1.2</v>
      </c>
      <c r="X48" s="46">
        <f t="shared" si="2"/>
        <v>0</v>
      </c>
      <c r="Y48" s="71">
        <f t="shared" si="3"/>
        <v>0</v>
      </c>
      <c r="Z48" s="71"/>
      <c r="AA48" s="71"/>
      <c r="AB48" s="71"/>
      <c r="AC48" s="112">
        <f t="shared" si="4"/>
        <v>0</v>
      </c>
      <c r="AD48" s="112">
        <f t="shared" si="5"/>
        <v>0</v>
      </c>
      <c r="AE48" s="53">
        <f t="shared" si="6"/>
        <v>0</v>
      </c>
      <c r="AF48" s="47">
        <f t="shared" si="7"/>
        <v>0</v>
      </c>
      <c r="AG48" s="47">
        <f t="shared" si="8"/>
        <v>0</v>
      </c>
      <c r="AH48" s="47">
        <f t="shared" si="9"/>
        <v>0</v>
      </c>
      <c r="AI48" s="47">
        <f t="shared" si="10"/>
        <v>0</v>
      </c>
      <c r="AJ48" s="47">
        <f t="shared" si="11"/>
        <v>0</v>
      </c>
      <c r="AK48" s="48">
        <f t="shared" si="12"/>
        <v>0</v>
      </c>
      <c r="AL48" s="48"/>
      <c r="AM48" s="48"/>
      <c r="AN48" s="145"/>
      <c r="AO48" s="145">
        <f t="shared" si="13"/>
        <v>0</v>
      </c>
      <c r="AP48" s="145">
        <f t="shared" si="14"/>
        <v>0</v>
      </c>
      <c r="AQ48" s="414">
        <f t="shared" si="15"/>
        <v>0</v>
      </c>
      <c r="AR48" s="197">
        <f t="shared" si="32"/>
        <v>0</v>
      </c>
      <c r="AS48" s="50">
        <f t="shared" si="25"/>
        <v>0</v>
      </c>
      <c r="AT48" s="50">
        <f t="shared" si="26"/>
        <v>0</v>
      </c>
      <c r="AU48" s="50">
        <f t="shared" si="27"/>
        <v>0</v>
      </c>
      <c r="AV48" s="50">
        <f t="shared" si="28"/>
        <v>0</v>
      </c>
      <c r="AW48" s="50">
        <f t="shared" si="29"/>
        <v>0</v>
      </c>
      <c r="AX48" s="50">
        <f t="shared" si="30"/>
        <v>0</v>
      </c>
      <c r="AY48" s="45">
        <f t="shared" si="33"/>
        <v>0</v>
      </c>
      <c r="AZ48" s="45">
        <f t="shared" si="34"/>
        <v>0</v>
      </c>
      <c r="BA48" s="434">
        <v>44712</v>
      </c>
      <c r="BB48" s="184"/>
    </row>
    <row r="49" spans="1:54" ht="15" customHeight="1" x14ac:dyDescent="0.25">
      <c r="A49" s="43" t="s">
        <v>706</v>
      </c>
      <c r="B49" s="84" t="s">
        <v>678</v>
      </c>
      <c r="C49" s="213" t="s">
        <v>164</v>
      </c>
      <c r="D49" s="188" t="s">
        <v>660</v>
      </c>
      <c r="E49" s="94" t="s">
        <v>701</v>
      </c>
      <c r="F49" s="214" t="str">
        <f>VLOOKUP(G49,Lookups!$T$3:$U$2497,2,FALSE)</f>
        <v>CAT 2</v>
      </c>
      <c r="G49" s="76" t="str">
        <f>VLOOKUP(E49,Lookups!$S$3:$T$2492,2,FALSE)</f>
        <v>xxxxxxxxxx2</v>
      </c>
      <c r="H49" s="181" t="str">
        <f t="shared" si="31"/>
        <v>UNFI East xxxxxxxxxx2</v>
      </c>
      <c r="I49" s="43"/>
      <c r="J49" s="43"/>
      <c r="K49" s="161">
        <v>44743</v>
      </c>
      <c r="L49" s="43" t="s">
        <v>96</v>
      </c>
      <c r="M49" s="170">
        <v>44835</v>
      </c>
      <c r="N49" s="225">
        <v>0.5</v>
      </c>
      <c r="O49" s="223">
        <f>VLOOKUP(E49,Lookups!$AD$3:$AE$148,2,FALSE)</f>
        <v>1.2309971689999999</v>
      </c>
      <c r="P49" s="226">
        <f>VLOOKUP(E49,Lookups!$AH$3:$AI$148,2,FALSE)</f>
        <v>2.5038011689999999</v>
      </c>
      <c r="Q49" s="174">
        <f>VLOOKUP(E49,Lookups!$C$3:$D$249,2,FALSE)</f>
        <v>12</v>
      </c>
      <c r="R49" s="227">
        <f>VLOOKUP(E49,Lookups!$C$3:$E$148,2,FALSE)</f>
        <v>12</v>
      </c>
      <c r="S49" s="156"/>
      <c r="T49" s="46" t="e">
        <f>IF(#REF!="A",#REF!*0.5)+_xlfn.IFNA(#N/A,0)</f>
        <v>#REF!</v>
      </c>
      <c r="U49" s="46" t="e">
        <f>IF(#REF!="b",#REF!*0.25)+_xlfn.IFNA(#N/A,0)</f>
        <v>#REF!</v>
      </c>
      <c r="V49" s="46" t="e">
        <f>IF(#REF!="C",#REF!*0.125)+_xlfn.IFNA(#N/A,0)</f>
        <v>#REF!</v>
      </c>
      <c r="W49" s="46">
        <f t="shared" si="1"/>
        <v>1.2309971689999999</v>
      </c>
      <c r="X49" s="46">
        <f t="shared" si="2"/>
        <v>0</v>
      </c>
      <c r="Y49" s="71">
        <f t="shared" si="3"/>
        <v>0</v>
      </c>
      <c r="Z49" s="71"/>
      <c r="AA49" s="71"/>
      <c r="AB49" s="71"/>
      <c r="AC49" s="112">
        <f t="shared" si="4"/>
        <v>0</v>
      </c>
      <c r="AD49" s="112">
        <f t="shared" si="5"/>
        <v>0</v>
      </c>
      <c r="AE49" s="53">
        <f t="shared" si="6"/>
        <v>0</v>
      </c>
      <c r="AF49" s="47">
        <f t="shared" si="7"/>
        <v>0</v>
      </c>
      <c r="AG49" s="47">
        <f t="shared" si="8"/>
        <v>0</v>
      </c>
      <c r="AH49" s="47">
        <f t="shared" si="9"/>
        <v>0</v>
      </c>
      <c r="AI49" s="47">
        <f t="shared" si="10"/>
        <v>0</v>
      </c>
      <c r="AJ49" s="47">
        <f t="shared" si="11"/>
        <v>0</v>
      </c>
      <c r="AK49" s="48">
        <f t="shared" si="12"/>
        <v>0</v>
      </c>
      <c r="AL49" s="48"/>
      <c r="AM49" s="48"/>
      <c r="AN49" s="145"/>
      <c r="AO49" s="145">
        <f t="shared" si="13"/>
        <v>0</v>
      </c>
      <c r="AP49" s="145">
        <f t="shared" si="14"/>
        <v>0</v>
      </c>
      <c r="AQ49" s="414">
        <f t="shared" si="15"/>
        <v>0</v>
      </c>
      <c r="AR49" s="197">
        <f t="shared" si="32"/>
        <v>0</v>
      </c>
      <c r="AS49" s="50">
        <f t="shared" si="25"/>
        <v>0</v>
      </c>
      <c r="AT49" s="50">
        <f t="shared" si="26"/>
        <v>0</v>
      </c>
      <c r="AU49" s="50">
        <f t="shared" si="27"/>
        <v>0</v>
      </c>
      <c r="AV49" s="50">
        <f t="shared" si="28"/>
        <v>0</v>
      </c>
      <c r="AW49" s="50">
        <f t="shared" si="29"/>
        <v>0</v>
      </c>
      <c r="AX49" s="50">
        <f t="shared" si="30"/>
        <v>0</v>
      </c>
      <c r="AY49" s="45">
        <f t="shared" si="33"/>
        <v>0</v>
      </c>
      <c r="AZ49" s="45">
        <f t="shared" si="34"/>
        <v>0</v>
      </c>
      <c r="BA49" s="429">
        <v>44719</v>
      </c>
      <c r="BB49" s="184"/>
    </row>
    <row r="50" spans="1:54" ht="15" customHeight="1" x14ac:dyDescent="0.25">
      <c r="A50" s="43" t="s">
        <v>706</v>
      </c>
      <c r="B50" s="84" t="s">
        <v>678</v>
      </c>
      <c r="C50" s="213" t="s">
        <v>164</v>
      </c>
      <c r="D50" s="188" t="s">
        <v>660</v>
      </c>
      <c r="E50" s="191" t="s">
        <v>702</v>
      </c>
      <c r="F50" s="214" t="str">
        <f>VLOOKUP(G50,Lookups!$T$3:$U$2497,2,FALSE)</f>
        <v>CAT 3</v>
      </c>
      <c r="G50" s="76" t="str">
        <f>VLOOKUP(E50,Lookups!$S$3:$T$2492,2,FALSE)</f>
        <v>xxxxxxxxxx3</v>
      </c>
      <c r="H50" s="181" t="str">
        <f t="shared" si="31"/>
        <v>UNFI East xxxxxxxxxx3</v>
      </c>
      <c r="I50" s="157"/>
      <c r="J50" s="157"/>
      <c r="K50" s="161">
        <v>44743</v>
      </c>
      <c r="L50" s="43" t="s">
        <v>96</v>
      </c>
      <c r="M50" s="170">
        <v>44835</v>
      </c>
      <c r="N50" s="225">
        <v>0.5</v>
      </c>
      <c r="O50" s="223">
        <f>VLOOKUP(E50,Lookups!$AD$3:$AE$148,2,FALSE)</f>
        <v>1.169229504</v>
      </c>
      <c r="P50" s="226">
        <f>VLOOKUP(E50,Lookups!$AH$3:$AI$148,2,FALSE)</f>
        <v>2.8760148220000001</v>
      </c>
      <c r="Q50" s="174">
        <f>VLOOKUP(E50,Lookups!$C$3:$D$249,2,FALSE)</f>
        <v>12</v>
      </c>
      <c r="R50" s="227">
        <f>VLOOKUP(E50,Lookups!$C$3:$E$148,2,FALSE)</f>
        <v>12</v>
      </c>
      <c r="S50" s="156"/>
      <c r="T50" s="46" t="e">
        <f>IF(#REF!="A",#REF!*0.5)+_xlfn.IFNA(#N/A,0)</f>
        <v>#REF!</v>
      </c>
      <c r="U50" s="46" t="e">
        <f>IF(#REF!="b",#REF!*0.25)+_xlfn.IFNA(#N/A,0)</f>
        <v>#REF!</v>
      </c>
      <c r="V50" s="46" t="e">
        <f>IF(#REF!="C",#REF!*0.125)+_xlfn.IFNA(#N/A,0)</f>
        <v>#REF!</v>
      </c>
      <c r="W50" s="46">
        <f t="shared" si="1"/>
        <v>1.169229504</v>
      </c>
      <c r="X50" s="46">
        <f t="shared" si="2"/>
        <v>0</v>
      </c>
      <c r="Y50" s="71">
        <f t="shared" si="3"/>
        <v>0</v>
      </c>
      <c r="Z50" s="71"/>
      <c r="AA50" s="71"/>
      <c r="AB50" s="71"/>
      <c r="AC50" s="112">
        <f t="shared" si="4"/>
        <v>0</v>
      </c>
      <c r="AD50" s="112">
        <f t="shared" si="5"/>
        <v>0</v>
      </c>
      <c r="AE50" s="53">
        <f t="shared" si="6"/>
        <v>0</v>
      </c>
      <c r="AF50" s="47">
        <f t="shared" si="7"/>
        <v>0</v>
      </c>
      <c r="AG50" s="47">
        <f t="shared" si="8"/>
        <v>0</v>
      </c>
      <c r="AH50" s="47">
        <f t="shared" si="9"/>
        <v>0</v>
      </c>
      <c r="AI50" s="47">
        <f t="shared" si="10"/>
        <v>0</v>
      </c>
      <c r="AJ50" s="47">
        <f t="shared" si="11"/>
        <v>0</v>
      </c>
      <c r="AK50" s="48">
        <f t="shared" si="12"/>
        <v>0</v>
      </c>
      <c r="AL50" s="48"/>
      <c r="AM50" s="48"/>
      <c r="AN50" s="145"/>
      <c r="AO50" s="145">
        <f t="shared" si="13"/>
        <v>0</v>
      </c>
      <c r="AP50" s="145">
        <f t="shared" si="14"/>
        <v>0</v>
      </c>
      <c r="AQ50" s="414">
        <f t="shared" si="15"/>
        <v>0</v>
      </c>
      <c r="AR50" s="197">
        <f t="shared" si="32"/>
        <v>0</v>
      </c>
      <c r="AS50" s="50">
        <f t="shared" si="25"/>
        <v>0</v>
      </c>
      <c r="AT50" s="50">
        <f t="shared" si="26"/>
        <v>0</v>
      </c>
      <c r="AU50" s="50">
        <f t="shared" si="27"/>
        <v>0</v>
      </c>
      <c r="AV50" s="50">
        <f t="shared" si="28"/>
        <v>0</v>
      </c>
      <c r="AW50" s="50">
        <f t="shared" si="29"/>
        <v>0</v>
      </c>
      <c r="AX50" s="50">
        <f t="shared" si="30"/>
        <v>0</v>
      </c>
      <c r="AY50" s="45">
        <f t="shared" si="33"/>
        <v>0</v>
      </c>
      <c r="AZ50" s="45">
        <f t="shared" si="34"/>
        <v>0</v>
      </c>
      <c r="BA50" s="429">
        <v>44719</v>
      </c>
      <c r="BB50" s="184"/>
    </row>
    <row r="51" spans="1:54" ht="15" customHeight="1" x14ac:dyDescent="0.25">
      <c r="A51" s="43" t="s">
        <v>706</v>
      </c>
      <c r="B51" s="84" t="s">
        <v>686</v>
      </c>
      <c r="C51" s="213" t="s">
        <v>166</v>
      </c>
      <c r="D51" s="188" t="s">
        <v>662</v>
      </c>
      <c r="E51" s="191" t="s">
        <v>703</v>
      </c>
      <c r="F51" s="214" t="str">
        <f>VLOOKUP(G51,Lookups!$T$3:$U$2497,2,FALSE)</f>
        <v>CAT 4</v>
      </c>
      <c r="G51" s="76" t="str">
        <f>VLOOKUP(E51,Lookups!$S$3:$T$2492,2,FALSE)</f>
        <v>xxxxxxxxxx4</v>
      </c>
      <c r="H51" s="181" t="str">
        <f t="shared" si="31"/>
        <v>Kehe East xxxxxxxxxx4</v>
      </c>
      <c r="I51" s="193"/>
      <c r="J51" s="213">
        <v>25</v>
      </c>
      <c r="K51" s="100">
        <v>44896</v>
      </c>
      <c r="L51" s="213" t="s">
        <v>99</v>
      </c>
      <c r="M51" s="170">
        <v>44958</v>
      </c>
      <c r="N51" s="231">
        <v>1</v>
      </c>
      <c r="O51" s="223">
        <f>VLOOKUP(E51,Lookups!$AD$3:$AE$148,2,FALSE)</f>
        <v>1.2623833040000001</v>
      </c>
      <c r="P51" s="226">
        <f>VLOOKUP(E51,Lookups!$AH$3:$AI$148,2,FALSE)</f>
        <v>2.370249088</v>
      </c>
      <c r="Q51" s="174">
        <f>VLOOKUP(E51,Lookups!$C$3:$D$249,2,FALSE)</f>
        <v>12</v>
      </c>
      <c r="R51" s="227">
        <f>VLOOKUP(E51,Lookups!$C$3:$E$148,2,FALSE)</f>
        <v>12</v>
      </c>
      <c r="S51" s="156">
        <v>1</v>
      </c>
      <c r="T51" s="46" t="e">
        <f>IF(#REF!="A",#REF!*0.5)+_xlfn.IFNA(#N/A,0)</f>
        <v>#REF!</v>
      </c>
      <c r="U51" s="46" t="e">
        <f>IF(#REF!="b",#REF!*0.25)+_xlfn.IFNA(#N/A,0)</f>
        <v>#REF!</v>
      </c>
      <c r="V51" s="46" t="e">
        <f>IF(#REF!="C",#REF!*0.125)+_xlfn.IFNA(#N/A,0)</f>
        <v>#REF!</v>
      </c>
      <c r="W51" s="46">
        <f t="shared" si="1"/>
        <v>0</v>
      </c>
      <c r="X51" s="46">
        <f t="shared" si="2"/>
        <v>0</v>
      </c>
      <c r="Y51" s="71">
        <f t="shared" si="3"/>
        <v>25</v>
      </c>
      <c r="Z51" s="71"/>
      <c r="AA51" s="71"/>
      <c r="AB51" s="71"/>
      <c r="AC51" s="112">
        <f t="shared" si="4"/>
        <v>0</v>
      </c>
      <c r="AD51" s="112">
        <f t="shared" si="5"/>
        <v>0</v>
      </c>
      <c r="AE51" s="53">
        <f t="shared" si="6"/>
        <v>1300</v>
      </c>
      <c r="AF51" s="47">
        <f t="shared" si="7"/>
        <v>0</v>
      </c>
      <c r="AG51" s="47">
        <f t="shared" si="8"/>
        <v>0</v>
      </c>
      <c r="AH51" s="47">
        <f t="shared" si="9"/>
        <v>0</v>
      </c>
      <c r="AI51" s="47">
        <f t="shared" si="10"/>
        <v>0</v>
      </c>
      <c r="AJ51" s="47">
        <f t="shared" si="11"/>
        <v>0</v>
      </c>
      <c r="AK51" s="48">
        <f t="shared" si="12"/>
        <v>108.33333333333333</v>
      </c>
      <c r="AL51" s="48"/>
      <c r="AM51" s="48"/>
      <c r="AN51" s="145"/>
      <c r="AO51" s="145">
        <f t="shared" si="13"/>
        <v>0</v>
      </c>
      <c r="AP51" s="145">
        <f t="shared" si="14"/>
        <v>0</v>
      </c>
      <c r="AQ51" s="414">
        <f t="shared" si="15"/>
        <v>108.33333333333333</v>
      </c>
      <c r="AR51" s="197">
        <f t="shared" si="32"/>
        <v>9.0277777777777768</v>
      </c>
      <c r="AS51" s="50">
        <f t="shared" si="25"/>
        <v>15600</v>
      </c>
      <c r="AT51" s="50">
        <f t="shared" si="26"/>
        <v>0</v>
      </c>
      <c r="AU51" s="50">
        <f t="shared" si="27"/>
        <v>0</v>
      </c>
      <c r="AV51" s="50">
        <f t="shared" si="28"/>
        <v>0</v>
      </c>
      <c r="AW51" s="50">
        <f t="shared" si="29"/>
        <v>0</v>
      </c>
      <c r="AX51" s="50">
        <f t="shared" si="30"/>
        <v>0</v>
      </c>
      <c r="AY51" s="45">
        <f t="shared" si="33"/>
        <v>15600</v>
      </c>
      <c r="AZ51" s="45">
        <f t="shared" si="34"/>
        <v>1300</v>
      </c>
      <c r="BA51" s="426">
        <v>44915</v>
      </c>
      <c r="BB51" s="206"/>
    </row>
    <row r="52" spans="1:54" ht="15" customHeight="1" x14ac:dyDescent="0.25">
      <c r="A52" s="213" t="s">
        <v>707</v>
      </c>
      <c r="B52" s="84" t="s">
        <v>640</v>
      </c>
      <c r="C52" s="213" t="s">
        <v>165</v>
      </c>
      <c r="D52" s="188" t="s">
        <v>661</v>
      </c>
      <c r="E52" s="94" t="s">
        <v>700</v>
      </c>
      <c r="F52" s="214" t="str">
        <f>VLOOKUP(G52,Lookups!$T$3:$U$2497,2,FALSE)</f>
        <v>CAT 1</v>
      </c>
      <c r="G52" s="76" t="str">
        <f>VLOOKUP(E52,Lookups!$S$3:$T$2492,2,FALSE)</f>
        <v>xxxxxxxxxx1</v>
      </c>
      <c r="H52" s="181" t="str">
        <f t="shared" si="31"/>
        <v>UNFI West xxxxxxxxxx1</v>
      </c>
      <c r="I52" s="43"/>
      <c r="J52" s="43"/>
      <c r="K52" s="161">
        <v>44287</v>
      </c>
      <c r="L52" s="43" t="s">
        <v>97</v>
      </c>
      <c r="M52" s="171" t="s">
        <v>133</v>
      </c>
      <c r="N52" s="237" t="s">
        <v>133</v>
      </c>
      <c r="O52" s="223">
        <f>VLOOKUP(E52,Lookups!$AD$3:$AE$148,2,FALSE)</f>
        <v>1.2</v>
      </c>
      <c r="P52" s="226">
        <f>VLOOKUP(E52,Lookups!$AH$3:$AI$148,2,FALSE)</f>
        <v>3</v>
      </c>
      <c r="Q52" s="174">
        <f>VLOOKUP(E52,Lookups!$C$3:$D$249,2,FALSE)</f>
        <v>12</v>
      </c>
      <c r="R52" s="227">
        <f>VLOOKUP(E52,Lookups!$C$3:$E$148,2,FALSE)</f>
        <v>12</v>
      </c>
      <c r="S52" s="155"/>
      <c r="T52" s="46" t="e">
        <f>IF(#REF!="A",#REF!*0.5)+_xlfn.IFNA(#N/A,0)</f>
        <v>#REF!</v>
      </c>
      <c r="U52" s="46" t="e">
        <f>IF(#REF!="b",#REF!*0.25)+_xlfn.IFNA(#N/A,0)</f>
        <v>#REF!</v>
      </c>
      <c r="V52" s="46" t="e">
        <f>IF(#REF!="C",#REF!*0.125)+_xlfn.IFNA(#N/A,0)</f>
        <v>#REF!</v>
      </c>
      <c r="W52" s="46">
        <f t="shared" si="1"/>
        <v>0</v>
      </c>
      <c r="X52" s="46">
        <f t="shared" si="2"/>
        <v>3</v>
      </c>
      <c r="Y52" s="71">
        <f t="shared" si="3"/>
        <v>0</v>
      </c>
      <c r="Z52" s="71"/>
      <c r="AA52" s="71"/>
      <c r="AB52" s="71"/>
      <c r="AC52" s="112">
        <f t="shared" si="4"/>
        <v>0</v>
      </c>
      <c r="AD52" s="112">
        <f t="shared" si="5"/>
        <v>0</v>
      </c>
      <c r="AE52" s="53">
        <f t="shared" si="6"/>
        <v>0</v>
      </c>
      <c r="AF52" s="47">
        <f t="shared" si="7"/>
        <v>0</v>
      </c>
      <c r="AG52" s="47">
        <f t="shared" si="8"/>
        <v>0</v>
      </c>
      <c r="AH52" s="47">
        <f t="shared" si="9"/>
        <v>0</v>
      </c>
      <c r="AI52" s="47">
        <f t="shared" si="10"/>
        <v>0</v>
      </c>
      <c r="AJ52" s="47">
        <f t="shared" si="11"/>
        <v>0</v>
      </c>
      <c r="AK52" s="48">
        <f t="shared" si="12"/>
        <v>0</v>
      </c>
      <c r="AL52" s="48"/>
      <c r="AM52" s="48"/>
      <c r="AN52" s="145"/>
      <c r="AO52" s="145">
        <f t="shared" si="13"/>
        <v>0</v>
      </c>
      <c r="AP52" s="145">
        <f t="shared" si="14"/>
        <v>0</v>
      </c>
      <c r="AQ52" s="414">
        <f t="shared" si="15"/>
        <v>0</v>
      </c>
      <c r="AR52" s="197">
        <f t="shared" si="32"/>
        <v>0</v>
      </c>
      <c r="AS52" s="50">
        <f t="shared" ref="AS52:AS72" si="35">(AE52*R52)+_xlfn.IFNA(#N/A,0)</f>
        <v>0</v>
      </c>
      <c r="AT52" s="50">
        <f t="shared" ref="AT52:AT72" si="36">(AF52*R52)+_xlfn.IFNA(#N/A,0)</f>
        <v>0</v>
      </c>
      <c r="AU52" s="50">
        <f t="shared" ref="AU52:AU72" si="37">(AG52*R52)+_xlfn.IFNA(#N/A,0)</f>
        <v>0</v>
      </c>
      <c r="AV52" s="50">
        <f t="shared" ref="AV52:AV72" si="38">(AH52*R52)+_xlfn.IFNA(#N/A,0)</f>
        <v>0</v>
      </c>
      <c r="AW52" s="50">
        <f t="shared" ref="AW52:AW72" si="39">(AI52*R52)+_xlfn.IFNA(#N/A,0)</f>
        <v>0</v>
      </c>
      <c r="AX52" s="50">
        <f t="shared" ref="AX52:AX72" si="40">(AJ52*R52)+_xlfn.IFNA(#N/A,0)</f>
        <v>0</v>
      </c>
      <c r="AY52" s="45">
        <f t="shared" si="33"/>
        <v>0</v>
      </c>
      <c r="AZ52" s="45">
        <f t="shared" si="34"/>
        <v>0</v>
      </c>
      <c r="BA52" s="429">
        <v>44439</v>
      </c>
      <c r="BB52" s="185"/>
    </row>
    <row r="53" spans="1:54" ht="15" customHeight="1" x14ac:dyDescent="0.25">
      <c r="A53" s="213" t="s">
        <v>707</v>
      </c>
      <c r="B53" s="84" t="s">
        <v>640</v>
      </c>
      <c r="C53" s="213" t="s">
        <v>165</v>
      </c>
      <c r="D53" s="188" t="s">
        <v>661</v>
      </c>
      <c r="E53" s="94" t="s">
        <v>701</v>
      </c>
      <c r="F53" s="214" t="str">
        <f>VLOOKUP(G53,Lookups!$T$3:$U$2497,2,FALSE)</f>
        <v>CAT 2</v>
      </c>
      <c r="G53" s="76" t="str">
        <f>VLOOKUP(E53,Lookups!$S$3:$T$2492,2,FALSE)</f>
        <v>xxxxxxxxxx2</v>
      </c>
      <c r="H53" s="181" t="str">
        <f t="shared" si="31"/>
        <v>UNFI West xxxxxxxxxx2</v>
      </c>
      <c r="I53" s="43"/>
      <c r="J53" s="43"/>
      <c r="K53" s="161">
        <v>44287</v>
      </c>
      <c r="L53" s="43" t="s">
        <v>97</v>
      </c>
      <c r="M53" s="171" t="s">
        <v>133</v>
      </c>
      <c r="N53" s="237" t="s">
        <v>133</v>
      </c>
      <c r="O53" s="223">
        <f>VLOOKUP(E53,Lookups!$AD$3:$AE$148,2,FALSE)</f>
        <v>1.2309971689999999</v>
      </c>
      <c r="P53" s="226">
        <f>VLOOKUP(E53,Lookups!$AH$3:$AI$148,2,FALSE)</f>
        <v>2.5038011689999999</v>
      </c>
      <c r="Q53" s="174">
        <f>VLOOKUP(E53,Lookups!$C$3:$D$249,2,FALSE)</f>
        <v>12</v>
      </c>
      <c r="R53" s="227">
        <f>VLOOKUP(E53,Lookups!$C$3:$E$148,2,FALSE)</f>
        <v>12</v>
      </c>
      <c r="S53" s="155"/>
      <c r="T53" s="46" t="e">
        <f>IF(#REF!="A",#REF!*0.5)+_xlfn.IFNA(#N/A,0)</f>
        <v>#REF!</v>
      </c>
      <c r="U53" s="46" t="e">
        <f>IF(#REF!="b",#REF!*0.25)+_xlfn.IFNA(#N/A,0)</f>
        <v>#REF!</v>
      </c>
      <c r="V53" s="46" t="e">
        <f>IF(#REF!="C",#REF!*0.125)+_xlfn.IFNA(#N/A,0)</f>
        <v>#REF!</v>
      </c>
      <c r="W53" s="46">
        <f t="shared" si="1"/>
        <v>0</v>
      </c>
      <c r="X53" s="46">
        <f t="shared" si="2"/>
        <v>2.5038011689999999</v>
      </c>
      <c r="Y53" s="71">
        <f t="shared" si="3"/>
        <v>0</v>
      </c>
      <c r="Z53" s="71"/>
      <c r="AA53" s="71"/>
      <c r="AB53" s="71"/>
      <c r="AC53" s="112">
        <f t="shared" si="4"/>
        <v>0</v>
      </c>
      <c r="AD53" s="112">
        <f t="shared" si="5"/>
        <v>0</v>
      </c>
      <c r="AE53" s="53">
        <f t="shared" si="6"/>
        <v>0</v>
      </c>
      <c r="AF53" s="47">
        <f t="shared" si="7"/>
        <v>0</v>
      </c>
      <c r="AG53" s="47">
        <f t="shared" si="8"/>
        <v>0</v>
      </c>
      <c r="AH53" s="47">
        <f t="shared" si="9"/>
        <v>0</v>
      </c>
      <c r="AI53" s="47">
        <f t="shared" si="10"/>
        <v>0</v>
      </c>
      <c r="AJ53" s="47">
        <f t="shared" si="11"/>
        <v>0</v>
      </c>
      <c r="AK53" s="48">
        <f t="shared" si="12"/>
        <v>0</v>
      </c>
      <c r="AL53" s="48"/>
      <c r="AM53" s="48"/>
      <c r="AN53" s="145"/>
      <c r="AO53" s="145">
        <f t="shared" si="13"/>
        <v>0</v>
      </c>
      <c r="AP53" s="145">
        <f t="shared" si="14"/>
        <v>0</v>
      </c>
      <c r="AQ53" s="414">
        <f t="shared" si="15"/>
        <v>0</v>
      </c>
      <c r="AR53" s="197">
        <f t="shared" si="32"/>
        <v>0</v>
      </c>
      <c r="AS53" s="50">
        <f t="shared" si="35"/>
        <v>0</v>
      </c>
      <c r="AT53" s="50">
        <f t="shared" si="36"/>
        <v>0</v>
      </c>
      <c r="AU53" s="50">
        <f t="shared" si="37"/>
        <v>0</v>
      </c>
      <c r="AV53" s="50">
        <f t="shared" si="38"/>
        <v>0</v>
      </c>
      <c r="AW53" s="50">
        <f t="shared" si="39"/>
        <v>0</v>
      </c>
      <c r="AX53" s="50">
        <f t="shared" si="40"/>
        <v>0</v>
      </c>
      <c r="AY53" s="45">
        <f t="shared" si="33"/>
        <v>0</v>
      </c>
      <c r="AZ53" s="45">
        <f t="shared" si="34"/>
        <v>0</v>
      </c>
      <c r="BA53" s="426">
        <v>44439</v>
      </c>
      <c r="BB53" s="185"/>
    </row>
    <row r="54" spans="1:54" ht="15" customHeight="1" x14ac:dyDescent="0.25">
      <c r="A54" s="213" t="s">
        <v>707</v>
      </c>
      <c r="B54" s="42" t="s">
        <v>640</v>
      </c>
      <c r="C54" s="213" t="s">
        <v>165</v>
      </c>
      <c r="D54" s="188" t="s">
        <v>661</v>
      </c>
      <c r="E54" s="191" t="s">
        <v>702</v>
      </c>
      <c r="F54" s="214" t="str">
        <f>VLOOKUP(G54,Lookups!$T$3:$U$2497,2,FALSE)</f>
        <v>CAT 3</v>
      </c>
      <c r="G54" s="76" t="str">
        <f>VLOOKUP(E54,Lookups!$S$3:$T$2492,2,FALSE)</f>
        <v>xxxxxxxxxx3</v>
      </c>
      <c r="H54" s="181" t="str">
        <f t="shared" si="31"/>
        <v>UNFI West xxxxxxxxxx3</v>
      </c>
      <c r="I54" s="43"/>
      <c r="J54" s="43">
        <v>6</v>
      </c>
      <c r="K54" s="161">
        <v>44287</v>
      </c>
      <c r="L54" s="43" t="s">
        <v>99</v>
      </c>
      <c r="M54" s="154">
        <v>44348</v>
      </c>
      <c r="N54" s="237" t="s">
        <v>646</v>
      </c>
      <c r="O54" s="223">
        <f>VLOOKUP(E54,Lookups!$AD$3:$AE$148,2,FALSE)</f>
        <v>1.169229504</v>
      </c>
      <c r="P54" s="226">
        <f>VLOOKUP(E54,Lookups!$AH$3:$AI$148,2,FALSE)</f>
        <v>2.8760148220000001</v>
      </c>
      <c r="Q54" s="174">
        <f>VLOOKUP(E54,Lookups!$C$3:$D$249,2,FALSE)</f>
        <v>12</v>
      </c>
      <c r="R54" s="227">
        <f>VLOOKUP(E54,Lookups!$C$3:$E$148,2,FALSE)</f>
        <v>12</v>
      </c>
      <c r="S54" s="155"/>
      <c r="T54" s="46" t="e">
        <f>IF(#REF!="A",#REF!*0.5)+_xlfn.IFNA(#N/A,0)</f>
        <v>#REF!</v>
      </c>
      <c r="U54" s="46" t="e">
        <f>IF(#REF!="b",#REF!*0.25)+_xlfn.IFNA(#N/A,0)</f>
        <v>#REF!</v>
      </c>
      <c r="V54" s="46" t="e">
        <f>IF(#REF!="C",#REF!*0.125)+_xlfn.IFNA(#N/A,0)</f>
        <v>#REF!</v>
      </c>
      <c r="W54" s="46">
        <f t="shared" si="1"/>
        <v>0</v>
      </c>
      <c r="X54" s="46">
        <f t="shared" si="2"/>
        <v>2.8760148220000001</v>
      </c>
      <c r="Y54" s="71">
        <f t="shared" si="3"/>
        <v>0</v>
      </c>
      <c r="Z54" s="71"/>
      <c r="AA54" s="71"/>
      <c r="AB54" s="71"/>
      <c r="AC54" s="112">
        <f t="shared" si="4"/>
        <v>0</v>
      </c>
      <c r="AD54" s="112">
        <f t="shared" si="5"/>
        <v>17.256088932000001</v>
      </c>
      <c r="AE54" s="53">
        <f t="shared" si="6"/>
        <v>0</v>
      </c>
      <c r="AF54" s="47">
        <f t="shared" si="7"/>
        <v>0</v>
      </c>
      <c r="AG54" s="47">
        <f t="shared" si="8"/>
        <v>0</v>
      </c>
      <c r="AH54" s="47">
        <f t="shared" si="9"/>
        <v>0</v>
      </c>
      <c r="AI54" s="47">
        <f t="shared" si="10"/>
        <v>0</v>
      </c>
      <c r="AJ54" s="47">
        <f t="shared" si="11"/>
        <v>897.31662446400003</v>
      </c>
      <c r="AK54" s="48">
        <f t="shared" si="12"/>
        <v>0</v>
      </c>
      <c r="AL54" s="48"/>
      <c r="AM54" s="48"/>
      <c r="AN54" s="145"/>
      <c r="AO54" s="145">
        <f t="shared" si="13"/>
        <v>0</v>
      </c>
      <c r="AP54" s="145">
        <f t="shared" si="14"/>
        <v>74.776385372000007</v>
      </c>
      <c r="AQ54" s="414">
        <f t="shared" si="15"/>
        <v>74.776385372000007</v>
      </c>
      <c r="AR54" s="197">
        <f t="shared" si="32"/>
        <v>6.2313654476666676</v>
      </c>
      <c r="AS54" s="50">
        <f t="shared" si="35"/>
        <v>0</v>
      </c>
      <c r="AT54" s="50">
        <f t="shared" si="36"/>
        <v>0</v>
      </c>
      <c r="AU54" s="50">
        <f t="shared" si="37"/>
        <v>0</v>
      </c>
      <c r="AV54" s="50">
        <f t="shared" si="38"/>
        <v>0</v>
      </c>
      <c r="AW54" s="50">
        <f t="shared" si="39"/>
        <v>0</v>
      </c>
      <c r="AX54" s="50">
        <f t="shared" si="40"/>
        <v>10767.799493568</v>
      </c>
      <c r="AY54" s="45">
        <f t="shared" si="33"/>
        <v>10767.799493568</v>
      </c>
      <c r="AZ54" s="45">
        <f t="shared" si="34"/>
        <v>897.31662446400003</v>
      </c>
      <c r="BA54" s="429">
        <v>44439</v>
      </c>
      <c r="BB54" s="185"/>
    </row>
    <row r="55" spans="1:54" s="187" customFormat="1" ht="15" customHeight="1" x14ac:dyDescent="0.25">
      <c r="A55" s="213" t="s">
        <v>707</v>
      </c>
      <c r="B55" s="42" t="s">
        <v>640</v>
      </c>
      <c r="C55" s="213" t="s">
        <v>165</v>
      </c>
      <c r="D55" s="188" t="s">
        <v>661</v>
      </c>
      <c r="E55" s="191" t="s">
        <v>703</v>
      </c>
      <c r="F55" s="214" t="str">
        <f>VLOOKUP(G55,Lookups!$T$3:$U$2497,2,FALSE)</f>
        <v>CAT 4</v>
      </c>
      <c r="G55" s="76" t="str">
        <f>VLOOKUP(E55,Lookups!$S$3:$T$2492,2,FALSE)</f>
        <v>xxxxxxxxxx4</v>
      </c>
      <c r="H55" s="181" t="str">
        <f t="shared" si="31"/>
        <v>UNFI West xxxxxxxxxx4</v>
      </c>
      <c r="I55" s="43"/>
      <c r="J55" s="43">
        <v>6</v>
      </c>
      <c r="K55" s="161">
        <v>44287</v>
      </c>
      <c r="L55" s="43" t="s">
        <v>99</v>
      </c>
      <c r="M55" s="154">
        <v>44348</v>
      </c>
      <c r="N55" s="224" t="s">
        <v>646</v>
      </c>
      <c r="O55" s="223">
        <f>VLOOKUP(E55,Lookups!$AD$3:$AE$148,2,FALSE)</f>
        <v>1.2623833040000001</v>
      </c>
      <c r="P55" s="226">
        <f>VLOOKUP(E55,Lookups!$AH$3:$AI$148,2,FALSE)</f>
        <v>2.370249088</v>
      </c>
      <c r="Q55" s="174">
        <f>VLOOKUP(E55,Lookups!$C$3:$D$249,2,FALSE)</f>
        <v>12</v>
      </c>
      <c r="R55" s="227">
        <f>VLOOKUP(E55,Lookups!$C$3:$E$148,2,FALSE)</f>
        <v>12</v>
      </c>
      <c r="S55" s="155"/>
      <c r="T55" s="46" t="e">
        <f>IF(#REF!="A",#REF!*0.5)+_xlfn.IFNA(#N/A,0)</f>
        <v>#REF!</v>
      </c>
      <c r="U55" s="46" t="e">
        <f>IF(#REF!="b",#REF!*0.25)+_xlfn.IFNA(#N/A,0)</f>
        <v>#REF!</v>
      </c>
      <c r="V55" s="46" t="e">
        <f>IF(#REF!="C",#REF!*0.125)+_xlfn.IFNA(#N/A,0)</f>
        <v>#REF!</v>
      </c>
      <c r="W55" s="46">
        <f t="shared" si="1"/>
        <v>0</v>
      </c>
      <c r="X55" s="46">
        <f t="shared" si="2"/>
        <v>2.370249088</v>
      </c>
      <c r="Y55" s="71">
        <f t="shared" si="3"/>
        <v>0</v>
      </c>
      <c r="Z55" s="71"/>
      <c r="AA55" s="71"/>
      <c r="AB55" s="71"/>
      <c r="AC55" s="112">
        <f t="shared" si="4"/>
        <v>0</v>
      </c>
      <c r="AD55" s="112">
        <f t="shared" si="5"/>
        <v>14.221494528000001</v>
      </c>
      <c r="AE55" s="53">
        <f t="shared" si="6"/>
        <v>0</v>
      </c>
      <c r="AF55" s="47">
        <f t="shared" si="7"/>
        <v>0</v>
      </c>
      <c r="AG55" s="47">
        <f t="shared" si="8"/>
        <v>0</v>
      </c>
      <c r="AH55" s="47">
        <f t="shared" si="9"/>
        <v>0</v>
      </c>
      <c r="AI55" s="47">
        <f t="shared" si="10"/>
        <v>0</v>
      </c>
      <c r="AJ55" s="47">
        <f t="shared" si="11"/>
        <v>739.51771545600002</v>
      </c>
      <c r="AK55" s="48">
        <f t="shared" si="12"/>
        <v>0</v>
      </c>
      <c r="AL55" s="48"/>
      <c r="AM55" s="48"/>
      <c r="AN55" s="145"/>
      <c r="AO55" s="145">
        <f t="shared" si="13"/>
        <v>0</v>
      </c>
      <c r="AP55" s="145">
        <f t="shared" si="14"/>
        <v>61.626476287999999</v>
      </c>
      <c r="AQ55" s="414">
        <f t="shared" si="15"/>
        <v>61.626476287999999</v>
      </c>
      <c r="AR55" s="197">
        <f t="shared" si="32"/>
        <v>5.1355396906666666</v>
      </c>
      <c r="AS55" s="50">
        <f t="shared" si="35"/>
        <v>0</v>
      </c>
      <c r="AT55" s="50">
        <f t="shared" si="36"/>
        <v>0</v>
      </c>
      <c r="AU55" s="50">
        <f t="shared" si="37"/>
        <v>0</v>
      </c>
      <c r="AV55" s="50">
        <f t="shared" si="38"/>
        <v>0</v>
      </c>
      <c r="AW55" s="50">
        <f t="shared" si="39"/>
        <v>0</v>
      </c>
      <c r="AX55" s="50">
        <f t="shared" si="40"/>
        <v>8874.2125854719998</v>
      </c>
      <c r="AY55" s="45">
        <f t="shared" si="33"/>
        <v>8874.2125854719998</v>
      </c>
      <c r="AZ55" s="45">
        <f t="shared" si="34"/>
        <v>739.51771545600002</v>
      </c>
      <c r="BA55" s="426">
        <v>44439</v>
      </c>
      <c r="BB55" s="185"/>
    </row>
    <row r="56" spans="1:54" s="187" customFormat="1" ht="15" customHeight="1" x14ac:dyDescent="0.25">
      <c r="A56" s="213" t="s">
        <v>707</v>
      </c>
      <c r="B56" s="42" t="s">
        <v>640</v>
      </c>
      <c r="C56" s="213" t="s">
        <v>165</v>
      </c>
      <c r="D56" s="188" t="s">
        <v>661</v>
      </c>
      <c r="E56" s="191" t="s">
        <v>704</v>
      </c>
      <c r="F56" s="214" t="str">
        <f>VLOOKUP(G56,Lookups!$T$3:$U$2497,2,FALSE)</f>
        <v>CAT 5</v>
      </c>
      <c r="G56" s="76" t="str">
        <f>VLOOKUP(E56,Lookups!$S$3:$T$2492,2,FALSE)</f>
        <v>xxxxxxxxxx5</v>
      </c>
      <c r="H56" s="181" t="str">
        <f t="shared" si="31"/>
        <v>UNFI West xxxxxxxxxx5</v>
      </c>
      <c r="I56" s="43"/>
      <c r="J56" s="43">
        <v>6</v>
      </c>
      <c r="K56" s="161">
        <v>44287</v>
      </c>
      <c r="L56" s="43" t="s">
        <v>99</v>
      </c>
      <c r="M56" s="154">
        <v>44348</v>
      </c>
      <c r="N56" s="224" t="s">
        <v>646</v>
      </c>
      <c r="O56" s="223">
        <f>VLOOKUP(E56,Lookups!$AD$3:$AE$148,2,FALSE)</f>
        <v>1.0035713159999999</v>
      </c>
      <c r="P56" s="226">
        <f>VLOOKUP(E56,Lookups!$AH$3:$AI$148,2,FALSE)</f>
        <v>1.926370728</v>
      </c>
      <c r="Q56" s="174">
        <f>VLOOKUP(E56,Lookups!$C$3:$D$249,2,FALSE)</f>
        <v>12</v>
      </c>
      <c r="R56" s="227">
        <f>VLOOKUP(E56,Lookups!$C$3:$E$148,2,FALSE)</f>
        <v>12</v>
      </c>
      <c r="S56" s="155"/>
      <c r="T56" s="46" t="e">
        <f>IF(#REF!="A",#REF!*0.5)+_xlfn.IFNA(#N/A,0)</f>
        <v>#REF!</v>
      </c>
      <c r="U56" s="46" t="e">
        <f>IF(#REF!="b",#REF!*0.25)+_xlfn.IFNA(#N/A,0)</f>
        <v>#REF!</v>
      </c>
      <c r="V56" s="46" t="e">
        <f>IF(#REF!="C",#REF!*0.125)+_xlfn.IFNA(#N/A,0)</f>
        <v>#REF!</v>
      </c>
      <c r="W56" s="46">
        <f t="shared" si="1"/>
        <v>0</v>
      </c>
      <c r="X56" s="46">
        <f t="shared" si="2"/>
        <v>1.926370728</v>
      </c>
      <c r="Y56" s="71">
        <f t="shared" si="3"/>
        <v>0</v>
      </c>
      <c r="Z56" s="71"/>
      <c r="AA56" s="71"/>
      <c r="AB56" s="71"/>
      <c r="AC56" s="112">
        <f t="shared" si="4"/>
        <v>0</v>
      </c>
      <c r="AD56" s="112">
        <f t="shared" si="5"/>
        <v>11.558224367999999</v>
      </c>
      <c r="AE56" s="53">
        <f t="shared" si="6"/>
        <v>0</v>
      </c>
      <c r="AF56" s="47">
        <f t="shared" si="7"/>
        <v>0</v>
      </c>
      <c r="AG56" s="47">
        <f t="shared" si="8"/>
        <v>0</v>
      </c>
      <c r="AH56" s="47">
        <f t="shared" si="9"/>
        <v>0</v>
      </c>
      <c r="AI56" s="47">
        <f t="shared" si="10"/>
        <v>0</v>
      </c>
      <c r="AJ56" s="47">
        <f t="shared" si="11"/>
        <v>601.02766713599999</v>
      </c>
      <c r="AK56" s="48">
        <f t="shared" si="12"/>
        <v>0</v>
      </c>
      <c r="AL56" s="48"/>
      <c r="AM56" s="48"/>
      <c r="AN56" s="145"/>
      <c r="AO56" s="145">
        <f t="shared" si="13"/>
        <v>0</v>
      </c>
      <c r="AP56" s="145">
        <f t="shared" si="14"/>
        <v>50.085638928000002</v>
      </c>
      <c r="AQ56" s="414">
        <f t="shared" si="15"/>
        <v>50.085638928000002</v>
      </c>
      <c r="AR56" s="197">
        <f t="shared" si="32"/>
        <v>4.1738032440000001</v>
      </c>
      <c r="AS56" s="50">
        <f t="shared" si="35"/>
        <v>0</v>
      </c>
      <c r="AT56" s="50">
        <f t="shared" si="36"/>
        <v>0</v>
      </c>
      <c r="AU56" s="50">
        <f t="shared" si="37"/>
        <v>0</v>
      </c>
      <c r="AV56" s="50">
        <f t="shared" si="38"/>
        <v>0</v>
      </c>
      <c r="AW56" s="50">
        <f t="shared" si="39"/>
        <v>0</v>
      </c>
      <c r="AX56" s="50">
        <f t="shared" si="40"/>
        <v>7212.3320056319999</v>
      </c>
      <c r="AY56" s="45">
        <f t="shared" si="33"/>
        <v>7212.3320056319999</v>
      </c>
      <c r="AZ56" s="45">
        <f t="shared" si="34"/>
        <v>601.02766713599999</v>
      </c>
      <c r="BA56" s="426">
        <v>44439</v>
      </c>
      <c r="BB56" s="185"/>
    </row>
    <row r="57" spans="1:54" s="187" customFormat="1" ht="15" customHeight="1" x14ac:dyDescent="0.25">
      <c r="A57" s="43" t="s">
        <v>706</v>
      </c>
      <c r="B57" s="84" t="s">
        <v>692</v>
      </c>
      <c r="C57" s="213" t="s">
        <v>164</v>
      </c>
      <c r="D57" s="188" t="s">
        <v>660</v>
      </c>
      <c r="E57" s="172" t="s">
        <v>700</v>
      </c>
      <c r="F57" s="214" t="str">
        <f>VLOOKUP(G57,Lookups!$T$3:$U$2497,2,FALSE)</f>
        <v>CAT 1</v>
      </c>
      <c r="G57" s="76" t="str">
        <f>VLOOKUP(E57,Lookups!$S$3:$T$2492,2,FALSE)</f>
        <v>xxxxxxxxxx1</v>
      </c>
      <c r="H57" s="181" t="str">
        <f t="shared" si="31"/>
        <v>UNFI East xxxxxxxxxx1</v>
      </c>
      <c r="I57" s="43"/>
      <c r="J57" s="43">
        <v>36</v>
      </c>
      <c r="K57" s="161"/>
      <c r="L57" s="43" t="s">
        <v>99</v>
      </c>
      <c r="M57" s="205">
        <v>44927</v>
      </c>
      <c r="N57" s="225">
        <v>1</v>
      </c>
      <c r="O57" s="223">
        <f>VLOOKUP(E57,Lookups!$AD$3:$AE$148,2,FALSE)</f>
        <v>1.2</v>
      </c>
      <c r="P57" s="226">
        <f>VLOOKUP(E57,Lookups!$AH$3:$AI$148,2,FALSE)</f>
        <v>3</v>
      </c>
      <c r="Q57" s="174">
        <f>VLOOKUP(E57,Lookups!$C$3:$D$249,2,FALSE)</f>
        <v>12</v>
      </c>
      <c r="R57" s="227">
        <f>VLOOKUP(E57,Lookups!$C$3:$E$148,2,FALSE)</f>
        <v>12</v>
      </c>
      <c r="S57" s="156"/>
      <c r="T57" s="46" t="e">
        <f>IF(#REF!="A",#REF!*0.5)+_xlfn.IFNA(#N/A,0)</f>
        <v>#REF!</v>
      </c>
      <c r="U57" s="46" t="e">
        <f>IF(#REF!="b",#REF!*0.25)+_xlfn.IFNA(#N/A,0)</f>
        <v>#REF!</v>
      </c>
      <c r="V57" s="46" t="e">
        <f>IF(#REF!="C",#REF!*0.125)+_xlfn.IFNA(#N/A,0)</f>
        <v>#REF!</v>
      </c>
      <c r="W57" s="46">
        <f t="shared" si="1"/>
        <v>1.2</v>
      </c>
      <c r="X57" s="46">
        <f t="shared" si="2"/>
        <v>0</v>
      </c>
      <c r="Y57" s="71">
        <f t="shared" si="3"/>
        <v>0</v>
      </c>
      <c r="Z57" s="71"/>
      <c r="AA57" s="71"/>
      <c r="AB57" s="71"/>
      <c r="AC57" s="112">
        <f t="shared" si="4"/>
        <v>43.199999999999996</v>
      </c>
      <c r="AD57" s="112">
        <f t="shared" si="5"/>
        <v>0</v>
      </c>
      <c r="AE57" s="53">
        <f t="shared" si="6"/>
        <v>0</v>
      </c>
      <c r="AF57" s="47">
        <f t="shared" si="7"/>
        <v>0</v>
      </c>
      <c r="AG57" s="47">
        <f t="shared" si="8"/>
        <v>0</v>
      </c>
      <c r="AH57" s="47">
        <f t="shared" si="9"/>
        <v>0</v>
      </c>
      <c r="AI57" s="47">
        <f t="shared" si="10"/>
        <v>2246.3999999999996</v>
      </c>
      <c r="AJ57" s="47">
        <f t="shared" si="11"/>
        <v>0</v>
      </c>
      <c r="AK57" s="48">
        <f t="shared" si="12"/>
        <v>0</v>
      </c>
      <c r="AL57" s="48"/>
      <c r="AM57" s="48"/>
      <c r="AN57" s="145"/>
      <c r="AO57" s="145">
        <f t="shared" si="13"/>
        <v>187.19999999999996</v>
      </c>
      <c r="AP57" s="145">
        <f t="shared" si="14"/>
        <v>0</v>
      </c>
      <c r="AQ57" s="414">
        <f t="shared" si="15"/>
        <v>187.19999999999996</v>
      </c>
      <c r="AR57" s="197">
        <f t="shared" si="32"/>
        <v>15.599999999999996</v>
      </c>
      <c r="AS57" s="50">
        <f t="shared" si="35"/>
        <v>0</v>
      </c>
      <c r="AT57" s="50">
        <f t="shared" si="36"/>
        <v>0</v>
      </c>
      <c r="AU57" s="50">
        <f t="shared" si="37"/>
        <v>0</v>
      </c>
      <c r="AV57" s="50">
        <f t="shared" si="38"/>
        <v>0</v>
      </c>
      <c r="AW57" s="50">
        <f t="shared" si="39"/>
        <v>26956.799999999996</v>
      </c>
      <c r="AX57" s="50">
        <f t="shared" si="40"/>
        <v>0</v>
      </c>
      <c r="AY57" s="45">
        <f t="shared" si="33"/>
        <v>26956.799999999996</v>
      </c>
      <c r="AZ57" s="45">
        <f t="shared" si="34"/>
        <v>2246.3999999999996</v>
      </c>
      <c r="BA57" s="426">
        <v>44917</v>
      </c>
      <c r="BB57" s="206"/>
    </row>
    <row r="58" spans="1:54" s="187" customFormat="1" ht="15" customHeight="1" x14ac:dyDescent="0.25">
      <c r="A58" s="43" t="s">
        <v>706</v>
      </c>
      <c r="B58" s="84" t="s">
        <v>692</v>
      </c>
      <c r="C58" s="213" t="s">
        <v>164</v>
      </c>
      <c r="D58" s="188" t="s">
        <v>660</v>
      </c>
      <c r="E58" s="172" t="s">
        <v>701</v>
      </c>
      <c r="F58" s="214" t="str">
        <f>VLOOKUP(G58,Lookups!$T$3:$U$2497,2,FALSE)</f>
        <v>CAT 2</v>
      </c>
      <c r="G58" s="76" t="str">
        <f>VLOOKUP(E58,Lookups!$S$3:$T$2492,2,FALSE)</f>
        <v>xxxxxxxxxx2</v>
      </c>
      <c r="H58" s="181" t="str">
        <f t="shared" si="31"/>
        <v>UNFI East xxxxxxxxxx2</v>
      </c>
      <c r="I58" s="43"/>
      <c r="J58" s="43">
        <v>36</v>
      </c>
      <c r="K58" s="161"/>
      <c r="L58" s="43" t="s">
        <v>99</v>
      </c>
      <c r="M58" s="205">
        <v>44927</v>
      </c>
      <c r="N58" s="225">
        <v>1</v>
      </c>
      <c r="O58" s="223">
        <f>VLOOKUP(E58,Lookups!$AD$3:$AE$148,2,FALSE)</f>
        <v>1.2309971689999999</v>
      </c>
      <c r="P58" s="226">
        <f>VLOOKUP(E58,Lookups!$AH$3:$AI$148,2,FALSE)</f>
        <v>2.5038011689999999</v>
      </c>
      <c r="Q58" s="174">
        <f>VLOOKUP(E58,Lookups!$C$3:$D$249,2,FALSE)</f>
        <v>12</v>
      </c>
      <c r="R58" s="227">
        <f>VLOOKUP(E58,Lookups!$C$3:$E$148,2,FALSE)</f>
        <v>12</v>
      </c>
      <c r="S58" s="156"/>
      <c r="T58" s="46" t="e">
        <f>IF(#REF!="A",#REF!*0.5)+_xlfn.IFNA(#N/A,0)</f>
        <v>#REF!</v>
      </c>
      <c r="U58" s="46" t="e">
        <f>IF(#REF!="b",#REF!*0.25)+_xlfn.IFNA(#N/A,0)</f>
        <v>#REF!</v>
      </c>
      <c r="V58" s="46" t="e">
        <f>IF(#REF!="C",#REF!*0.125)+_xlfn.IFNA(#N/A,0)</f>
        <v>#REF!</v>
      </c>
      <c r="W58" s="46">
        <f t="shared" si="1"/>
        <v>1.2309971689999999</v>
      </c>
      <c r="X58" s="46">
        <f t="shared" si="2"/>
        <v>0</v>
      </c>
      <c r="Y58" s="71">
        <f t="shared" si="3"/>
        <v>0</v>
      </c>
      <c r="Z58" s="71"/>
      <c r="AA58" s="71"/>
      <c r="AB58" s="71"/>
      <c r="AC58" s="112">
        <f t="shared" si="4"/>
        <v>44.315898083999997</v>
      </c>
      <c r="AD58" s="112">
        <f t="shared" si="5"/>
        <v>0</v>
      </c>
      <c r="AE58" s="53">
        <f t="shared" si="6"/>
        <v>0</v>
      </c>
      <c r="AF58" s="47">
        <f t="shared" si="7"/>
        <v>0</v>
      </c>
      <c r="AG58" s="47">
        <f t="shared" si="8"/>
        <v>0</v>
      </c>
      <c r="AH58" s="47">
        <f t="shared" si="9"/>
        <v>0</v>
      </c>
      <c r="AI58" s="47">
        <f t="shared" si="10"/>
        <v>2304.4267003679997</v>
      </c>
      <c r="AJ58" s="47">
        <f t="shared" si="11"/>
        <v>0</v>
      </c>
      <c r="AK58" s="48">
        <f t="shared" si="12"/>
        <v>0</v>
      </c>
      <c r="AL58" s="48"/>
      <c r="AM58" s="48"/>
      <c r="AN58" s="145"/>
      <c r="AO58" s="145">
        <f t="shared" si="13"/>
        <v>192.03555836399997</v>
      </c>
      <c r="AP58" s="145">
        <f t="shared" si="14"/>
        <v>0</v>
      </c>
      <c r="AQ58" s="414">
        <f t="shared" si="15"/>
        <v>192.03555836399997</v>
      </c>
      <c r="AR58" s="197">
        <f t="shared" si="32"/>
        <v>16.002963196999996</v>
      </c>
      <c r="AS58" s="50">
        <f t="shared" si="35"/>
        <v>0</v>
      </c>
      <c r="AT58" s="50">
        <f t="shared" si="36"/>
        <v>0</v>
      </c>
      <c r="AU58" s="50">
        <f t="shared" si="37"/>
        <v>0</v>
      </c>
      <c r="AV58" s="50">
        <f t="shared" si="38"/>
        <v>0</v>
      </c>
      <c r="AW58" s="50">
        <f t="shared" si="39"/>
        <v>27653.120404415997</v>
      </c>
      <c r="AX58" s="50">
        <f t="shared" si="40"/>
        <v>0</v>
      </c>
      <c r="AY58" s="45">
        <f t="shared" si="33"/>
        <v>27653.120404415997</v>
      </c>
      <c r="AZ58" s="45">
        <f t="shared" si="34"/>
        <v>2304.4267003679997</v>
      </c>
      <c r="BA58" s="426">
        <v>44917</v>
      </c>
      <c r="BB58" s="206"/>
    </row>
    <row r="59" spans="1:54" s="187" customFormat="1" ht="15" customHeight="1" x14ac:dyDescent="0.25">
      <c r="A59" s="43" t="s">
        <v>706</v>
      </c>
      <c r="B59" s="85" t="s">
        <v>601</v>
      </c>
      <c r="C59" s="43" t="s">
        <v>164</v>
      </c>
      <c r="D59" s="188" t="s">
        <v>660</v>
      </c>
      <c r="E59" s="172" t="s">
        <v>700</v>
      </c>
      <c r="F59" s="214" t="str">
        <f>VLOOKUP(G59,Lookups!$T$3:$U$2497,2,FALSE)</f>
        <v>CAT 1</v>
      </c>
      <c r="G59" s="76" t="str">
        <f>VLOOKUP(E59,Lookups!$S$3:$T$2492,2,FALSE)</f>
        <v>xxxxxxxxxx1</v>
      </c>
      <c r="H59" s="181" t="str">
        <f t="shared" si="31"/>
        <v>UNFI East xxxxxxxxxx1</v>
      </c>
      <c r="I59" s="43"/>
      <c r="J59" s="43"/>
      <c r="K59" s="161">
        <v>44185</v>
      </c>
      <c r="L59" s="43" t="s">
        <v>97</v>
      </c>
      <c r="M59" s="209" t="s">
        <v>133</v>
      </c>
      <c r="N59" s="225" t="s">
        <v>133</v>
      </c>
      <c r="O59" s="223">
        <f>VLOOKUP(E59,Lookups!$AD$3:$AE$148,2,FALSE)</f>
        <v>1.2</v>
      </c>
      <c r="P59" s="226">
        <f>VLOOKUP(E59,Lookups!$AH$3:$AI$148,2,FALSE)</f>
        <v>3</v>
      </c>
      <c r="Q59" s="174">
        <f>VLOOKUP(E59,Lookups!$C$3:$D$249,2,FALSE)</f>
        <v>12</v>
      </c>
      <c r="R59" s="227">
        <f>VLOOKUP(E59,Lookups!$C$3:$E$148,2,FALSE)</f>
        <v>12</v>
      </c>
      <c r="S59" s="155"/>
      <c r="T59" s="46" t="e">
        <f>IF(#REF!="A",#REF!*0.5)+_xlfn.IFNA(#N/A,0)</f>
        <v>#REF!</v>
      </c>
      <c r="U59" s="46" t="e">
        <f>IF(#REF!="b",#REF!*0.25)+_xlfn.IFNA(#N/A,0)</f>
        <v>#REF!</v>
      </c>
      <c r="V59" s="46" t="e">
        <f>IF(#REF!="C",#REF!*0.125)+_xlfn.IFNA(#N/A,0)</f>
        <v>#REF!</v>
      </c>
      <c r="W59" s="46">
        <f t="shared" si="1"/>
        <v>1.2</v>
      </c>
      <c r="X59" s="46">
        <f t="shared" si="2"/>
        <v>0</v>
      </c>
      <c r="Y59" s="71">
        <f t="shared" si="3"/>
        <v>0</v>
      </c>
      <c r="Z59" s="71"/>
      <c r="AA59" s="71"/>
      <c r="AB59" s="71"/>
      <c r="AC59" s="112">
        <f t="shared" si="4"/>
        <v>0</v>
      </c>
      <c r="AD59" s="112">
        <f t="shared" si="5"/>
        <v>0</v>
      </c>
      <c r="AE59" s="53">
        <f t="shared" si="6"/>
        <v>0</v>
      </c>
      <c r="AF59" s="47">
        <f t="shared" si="7"/>
        <v>0</v>
      </c>
      <c r="AG59" s="47">
        <f t="shared" si="8"/>
        <v>0</v>
      </c>
      <c r="AH59" s="47">
        <f t="shared" si="9"/>
        <v>0</v>
      </c>
      <c r="AI59" s="47">
        <f t="shared" si="10"/>
        <v>0</v>
      </c>
      <c r="AJ59" s="47">
        <f t="shared" si="11"/>
        <v>0</v>
      </c>
      <c r="AK59" s="48">
        <f t="shared" si="12"/>
        <v>0</v>
      </c>
      <c r="AL59" s="48"/>
      <c r="AM59" s="48"/>
      <c r="AN59" s="145"/>
      <c r="AO59" s="145">
        <f t="shared" si="13"/>
        <v>0</v>
      </c>
      <c r="AP59" s="145">
        <f t="shared" si="14"/>
        <v>0</v>
      </c>
      <c r="AQ59" s="414">
        <f t="shared" si="15"/>
        <v>0</v>
      </c>
      <c r="AR59" s="197">
        <f t="shared" si="32"/>
        <v>0</v>
      </c>
      <c r="AS59" s="50">
        <f t="shared" si="35"/>
        <v>0</v>
      </c>
      <c r="AT59" s="50">
        <f t="shared" si="36"/>
        <v>0</v>
      </c>
      <c r="AU59" s="50">
        <f t="shared" si="37"/>
        <v>0</v>
      </c>
      <c r="AV59" s="50">
        <f t="shared" si="38"/>
        <v>0</v>
      </c>
      <c r="AW59" s="50">
        <f t="shared" si="39"/>
        <v>0</v>
      </c>
      <c r="AX59" s="50">
        <f t="shared" si="40"/>
        <v>0</v>
      </c>
      <c r="AY59" s="45">
        <f t="shared" si="33"/>
        <v>0</v>
      </c>
      <c r="AZ59" s="45">
        <f t="shared" si="34"/>
        <v>0</v>
      </c>
      <c r="BA59" s="429">
        <v>44322</v>
      </c>
      <c r="BB59" s="184"/>
    </row>
    <row r="60" spans="1:54" ht="15" customHeight="1" x14ac:dyDescent="0.25">
      <c r="A60" s="43" t="s">
        <v>706</v>
      </c>
      <c r="B60" s="85" t="s">
        <v>601</v>
      </c>
      <c r="C60" s="43" t="s">
        <v>164</v>
      </c>
      <c r="D60" s="188" t="s">
        <v>662</v>
      </c>
      <c r="E60" s="172" t="s">
        <v>701</v>
      </c>
      <c r="F60" s="214" t="str">
        <f>VLOOKUP(G60,Lookups!$T$3:$U$2497,2,FALSE)</f>
        <v>CAT 2</v>
      </c>
      <c r="G60" s="76" t="str">
        <f>VLOOKUP(E60,Lookups!$S$3:$T$2492,2,FALSE)</f>
        <v>xxxxxxxxxx2</v>
      </c>
      <c r="H60" s="181" t="str">
        <f t="shared" si="31"/>
        <v>UNFI East xxxxxxxxxx2</v>
      </c>
      <c r="I60" s="43"/>
      <c r="J60" s="162"/>
      <c r="K60" s="163">
        <v>44185</v>
      </c>
      <c r="L60" s="43" t="s">
        <v>97</v>
      </c>
      <c r="M60" s="209" t="s">
        <v>133</v>
      </c>
      <c r="N60" s="225" t="s">
        <v>133</v>
      </c>
      <c r="O60" s="223">
        <f>VLOOKUP(E60,Lookups!$AD$3:$AE$148,2,FALSE)</f>
        <v>1.2309971689999999</v>
      </c>
      <c r="P60" s="226">
        <f>VLOOKUP(E60,Lookups!$AH$3:$AI$148,2,FALSE)</f>
        <v>2.5038011689999999</v>
      </c>
      <c r="Q60" s="174">
        <f>VLOOKUP(E60,Lookups!$C$3:$D$249,2,FALSE)</f>
        <v>12</v>
      </c>
      <c r="R60" s="227">
        <f>VLOOKUP(E60,Lookups!$C$3:$E$148,2,FALSE)</f>
        <v>12</v>
      </c>
      <c r="S60" s="156"/>
      <c r="T60" s="46" t="e">
        <f>IF(#REF!="A",#REF!*0.5)+_xlfn.IFNA(#N/A,0)</f>
        <v>#REF!</v>
      </c>
      <c r="U60" s="46" t="e">
        <f>IF(#REF!="b",#REF!*0.25)+_xlfn.IFNA(#N/A,0)</f>
        <v>#REF!</v>
      </c>
      <c r="V60" s="46" t="e">
        <f>IF(#REF!="C",#REF!*0.125)+_xlfn.IFNA(#N/A,0)</f>
        <v>#REF!</v>
      </c>
      <c r="W60" s="46">
        <f t="shared" si="1"/>
        <v>0</v>
      </c>
      <c r="X60" s="46">
        <f t="shared" si="2"/>
        <v>0</v>
      </c>
      <c r="Y60" s="71">
        <f t="shared" si="3"/>
        <v>0</v>
      </c>
      <c r="Z60" s="71"/>
      <c r="AA60" s="71"/>
      <c r="AB60" s="71"/>
      <c r="AC60" s="112">
        <f t="shared" si="4"/>
        <v>0</v>
      </c>
      <c r="AD60" s="112">
        <f t="shared" si="5"/>
        <v>0</v>
      </c>
      <c r="AE60" s="53">
        <f t="shared" si="6"/>
        <v>0</v>
      </c>
      <c r="AF60" s="47">
        <f t="shared" si="7"/>
        <v>0</v>
      </c>
      <c r="AG60" s="47">
        <f t="shared" si="8"/>
        <v>0</v>
      </c>
      <c r="AH60" s="47">
        <f t="shared" si="9"/>
        <v>0</v>
      </c>
      <c r="AI60" s="47">
        <f t="shared" si="10"/>
        <v>0</v>
      </c>
      <c r="AJ60" s="47">
        <f t="shared" si="11"/>
        <v>0</v>
      </c>
      <c r="AK60" s="48">
        <f t="shared" si="12"/>
        <v>0</v>
      </c>
      <c r="AL60" s="48"/>
      <c r="AM60" s="48"/>
      <c r="AN60" s="145"/>
      <c r="AO60" s="145">
        <f t="shared" si="13"/>
        <v>0</v>
      </c>
      <c r="AP60" s="145">
        <f t="shared" si="14"/>
        <v>0</v>
      </c>
      <c r="AQ60" s="414">
        <f t="shared" si="15"/>
        <v>0</v>
      </c>
      <c r="AR60" s="197">
        <f t="shared" si="32"/>
        <v>0</v>
      </c>
      <c r="AS60" s="50">
        <f t="shared" si="35"/>
        <v>0</v>
      </c>
      <c r="AT60" s="50">
        <f t="shared" si="36"/>
        <v>0</v>
      </c>
      <c r="AU60" s="50">
        <f t="shared" si="37"/>
        <v>0</v>
      </c>
      <c r="AV60" s="50">
        <f t="shared" si="38"/>
        <v>0</v>
      </c>
      <c r="AW60" s="50">
        <f t="shared" si="39"/>
        <v>0</v>
      </c>
      <c r="AX60" s="50">
        <f t="shared" si="40"/>
        <v>0</v>
      </c>
      <c r="AY60" s="45">
        <f t="shared" si="33"/>
        <v>0</v>
      </c>
      <c r="AZ60" s="45">
        <f t="shared" si="34"/>
        <v>0</v>
      </c>
      <c r="BA60" s="429">
        <v>44322</v>
      </c>
      <c r="BB60" s="184"/>
    </row>
    <row r="61" spans="1:54" ht="15" customHeight="1" x14ac:dyDescent="0.25">
      <c r="A61" s="43" t="s">
        <v>706</v>
      </c>
      <c r="B61" s="85" t="s">
        <v>601</v>
      </c>
      <c r="C61" s="43" t="s">
        <v>164</v>
      </c>
      <c r="D61" s="188" t="s">
        <v>660</v>
      </c>
      <c r="E61" s="191" t="s">
        <v>702</v>
      </c>
      <c r="F61" s="214" t="str">
        <f>VLOOKUP(G61,Lookups!$T$3:$U$2497,2,FALSE)</f>
        <v>CAT 3</v>
      </c>
      <c r="G61" s="76" t="str">
        <f>VLOOKUP(E61,Lookups!$S$3:$T$2492,2,FALSE)</f>
        <v>xxxxxxxxxx3</v>
      </c>
      <c r="H61" s="181" t="str">
        <f t="shared" si="31"/>
        <v>UNFI East xxxxxxxxxx3</v>
      </c>
      <c r="I61" s="43"/>
      <c r="J61" s="43"/>
      <c r="K61" s="161">
        <v>43850</v>
      </c>
      <c r="L61" s="43" t="s">
        <v>97</v>
      </c>
      <c r="M61" s="209" t="s">
        <v>133</v>
      </c>
      <c r="N61" s="225" t="s">
        <v>133</v>
      </c>
      <c r="O61" s="223">
        <f>VLOOKUP(E61,Lookups!$AD$3:$AE$148,2,FALSE)</f>
        <v>1.169229504</v>
      </c>
      <c r="P61" s="226">
        <f>VLOOKUP(E61,Lookups!$AH$3:$AI$148,2,FALSE)</f>
        <v>2.8760148220000001</v>
      </c>
      <c r="Q61" s="174">
        <f>VLOOKUP(E61,Lookups!$C$3:$D$249,2,FALSE)</f>
        <v>12</v>
      </c>
      <c r="R61" s="227">
        <f>VLOOKUP(E61,Lookups!$C$3:$E$148,2,FALSE)</f>
        <v>12</v>
      </c>
      <c r="S61" s="155"/>
      <c r="T61" s="46" t="e">
        <f>IF(#REF!="A",#REF!*0.5)+_xlfn.IFNA(#N/A,0)</f>
        <v>#REF!</v>
      </c>
      <c r="U61" s="46" t="e">
        <f>IF(#REF!="b",#REF!*0.25)+_xlfn.IFNA(#N/A,0)</f>
        <v>#REF!</v>
      </c>
      <c r="V61" s="46" t="e">
        <f>IF(#REF!="C",#REF!*0.125)+_xlfn.IFNA(#N/A,0)</f>
        <v>#REF!</v>
      </c>
      <c r="W61" s="46">
        <f t="shared" si="1"/>
        <v>1.169229504</v>
      </c>
      <c r="X61" s="46">
        <f t="shared" si="2"/>
        <v>0</v>
      </c>
      <c r="Y61" s="71">
        <f t="shared" si="3"/>
        <v>0</v>
      </c>
      <c r="Z61" s="71"/>
      <c r="AA61" s="71"/>
      <c r="AB61" s="71"/>
      <c r="AC61" s="112">
        <f t="shared" si="4"/>
        <v>0</v>
      </c>
      <c r="AD61" s="112">
        <f t="shared" si="5"/>
        <v>0</v>
      </c>
      <c r="AE61" s="53">
        <f t="shared" si="6"/>
        <v>0</v>
      </c>
      <c r="AF61" s="47">
        <f t="shared" si="7"/>
        <v>0</v>
      </c>
      <c r="AG61" s="47">
        <f t="shared" si="8"/>
        <v>0</v>
      </c>
      <c r="AH61" s="47">
        <f t="shared" si="9"/>
        <v>0</v>
      </c>
      <c r="AI61" s="47">
        <f t="shared" si="10"/>
        <v>0</v>
      </c>
      <c r="AJ61" s="47">
        <f t="shared" si="11"/>
        <v>0</v>
      </c>
      <c r="AK61" s="48">
        <f t="shared" si="12"/>
        <v>0</v>
      </c>
      <c r="AL61" s="48"/>
      <c r="AM61" s="48"/>
      <c r="AN61" s="145"/>
      <c r="AO61" s="145">
        <f t="shared" si="13"/>
        <v>0</v>
      </c>
      <c r="AP61" s="145">
        <f t="shared" si="14"/>
        <v>0</v>
      </c>
      <c r="AQ61" s="414">
        <f t="shared" si="15"/>
        <v>0</v>
      </c>
      <c r="AR61" s="197">
        <f t="shared" si="32"/>
        <v>0</v>
      </c>
      <c r="AS61" s="50">
        <f t="shared" si="35"/>
        <v>0</v>
      </c>
      <c r="AT61" s="50">
        <f t="shared" si="36"/>
        <v>0</v>
      </c>
      <c r="AU61" s="50">
        <f t="shared" si="37"/>
        <v>0</v>
      </c>
      <c r="AV61" s="50">
        <f t="shared" si="38"/>
        <v>0</v>
      </c>
      <c r="AW61" s="50">
        <f t="shared" si="39"/>
        <v>0</v>
      </c>
      <c r="AX61" s="50">
        <f t="shared" si="40"/>
        <v>0</v>
      </c>
      <c r="AY61" s="45">
        <f t="shared" si="33"/>
        <v>0</v>
      </c>
      <c r="AZ61" s="45">
        <f t="shared" si="34"/>
        <v>0</v>
      </c>
      <c r="BA61" s="429">
        <v>44322</v>
      </c>
      <c r="BB61" s="184"/>
    </row>
    <row r="62" spans="1:54" ht="15" customHeight="1" x14ac:dyDescent="0.25">
      <c r="A62" s="43" t="s">
        <v>706</v>
      </c>
      <c r="B62" s="85" t="s">
        <v>601</v>
      </c>
      <c r="C62" s="43" t="s">
        <v>164</v>
      </c>
      <c r="D62" s="188" t="s">
        <v>660</v>
      </c>
      <c r="E62" s="191" t="s">
        <v>703</v>
      </c>
      <c r="F62" s="214" t="str">
        <f>VLOOKUP(G62,Lookups!$T$3:$U$2497,2,FALSE)</f>
        <v>CAT 4</v>
      </c>
      <c r="G62" s="76" t="str">
        <f>VLOOKUP(E62,Lookups!$S$3:$T$2492,2,FALSE)</f>
        <v>xxxxxxxxxx4</v>
      </c>
      <c r="H62" s="181" t="str">
        <f t="shared" si="31"/>
        <v>UNFI East xxxxxxxxxx4</v>
      </c>
      <c r="I62" s="43"/>
      <c r="J62" s="43"/>
      <c r="K62" s="161">
        <v>43850</v>
      </c>
      <c r="L62" s="43" t="s">
        <v>97</v>
      </c>
      <c r="M62" s="209" t="s">
        <v>133</v>
      </c>
      <c r="N62" s="225" t="s">
        <v>133</v>
      </c>
      <c r="O62" s="223">
        <f>VLOOKUP(E62,Lookups!$AD$3:$AE$148,2,FALSE)</f>
        <v>1.2623833040000001</v>
      </c>
      <c r="P62" s="226">
        <f>VLOOKUP(E62,Lookups!$AH$3:$AI$148,2,FALSE)</f>
        <v>2.370249088</v>
      </c>
      <c r="Q62" s="174">
        <f>VLOOKUP(E62,Lookups!$C$3:$D$249,2,FALSE)</f>
        <v>12</v>
      </c>
      <c r="R62" s="227">
        <f>VLOOKUP(E62,Lookups!$C$3:$E$148,2,FALSE)</f>
        <v>12</v>
      </c>
      <c r="S62" s="155"/>
      <c r="T62" s="46" t="e">
        <f>IF(#REF!="A",#REF!*0.5)+_xlfn.IFNA(#N/A,0)</f>
        <v>#REF!</v>
      </c>
      <c r="U62" s="46" t="e">
        <f>IF(#REF!="b",#REF!*0.25)+_xlfn.IFNA(#N/A,0)</f>
        <v>#REF!</v>
      </c>
      <c r="V62" s="46" t="e">
        <f>IF(#REF!="C",#REF!*0.125)+_xlfn.IFNA(#N/A,0)</f>
        <v>#REF!</v>
      </c>
      <c r="W62" s="46">
        <f t="shared" si="1"/>
        <v>1.2623833040000001</v>
      </c>
      <c r="X62" s="46">
        <f t="shared" si="2"/>
        <v>0</v>
      </c>
      <c r="Y62" s="71">
        <f t="shared" si="3"/>
        <v>0</v>
      </c>
      <c r="Z62" s="71"/>
      <c r="AA62" s="71"/>
      <c r="AB62" s="71"/>
      <c r="AC62" s="112">
        <f t="shared" si="4"/>
        <v>0</v>
      </c>
      <c r="AD62" s="112">
        <f t="shared" si="5"/>
        <v>0</v>
      </c>
      <c r="AE62" s="53">
        <f t="shared" si="6"/>
        <v>0</v>
      </c>
      <c r="AF62" s="47">
        <f t="shared" si="7"/>
        <v>0</v>
      </c>
      <c r="AG62" s="47">
        <f t="shared" si="8"/>
        <v>0</v>
      </c>
      <c r="AH62" s="47">
        <f t="shared" si="9"/>
        <v>0</v>
      </c>
      <c r="AI62" s="47">
        <f t="shared" si="10"/>
        <v>0</v>
      </c>
      <c r="AJ62" s="47">
        <f t="shared" si="11"/>
        <v>0</v>
      </c>
      <c r="AK62" s="48">
        <f t="shared" si="12"/>
        <v>0</v>
      </c>
      <c r="AL62" s="48"/>
      <c r="AM62" s="48"/>
      <c r="AN62" s="145"/>
      <c r="AO62" s="145">
        <f t="shared" si="13"/>
        <v>0</v>
      </c>
      <c r="AP62" s="145">
        <f t="shared" si="14"/>
        <v>0</v>
      </c>
      <c r="AQ62" s="414">
        <f t="shared" si="15"/>
        <v>0</v>
      </c>
      <c r="AR62" s="197">
        <f t="shared" si="32"/>
        <v>0</v>
      </c>
      <c r="AS62" s="50">
        <f t="shared" si="35"/>
        <v>0</v>
      </c>
      <c r="AT62" s="50">
        <f t="shared" si="36"/>
        <v>0</v>
      </c>
      <c r="AU62" s="50">
        <f t="shared" si="37"/>
        <v>0</v>
      </c>
      <c r="AV62" s="50">
        <f t="shared" si="38"/>
        <v>0</v>
      </c>
      <c r="AW62" s="50">
        <f t="shared" si="39"/>
        <v>0</v>
      </c>
      <c r="AX62" s="50">
        <f t="shared" si="40"/>
        <v>0</v>
      </c>
      <c r="AY62" s="45">
        <f t="shared" si="33"/>
        <v>0</v>
      </c>
      <c r="AZ62" s="45">
        <f t="shared" si="34"/>
        <v>0</v>
      </c>
      <c r="BA62" s="429">
        <v>44322</v>
      </c>
      <c r="BB62" s="184"/>
    </row>
    <row r="63" spans="1:54" ht="15" customHeight="1" x14ac:dyDescent="0.25">
      <c r="A63" s="43" t="s">
        <v>706</v>
      </c>
      <c r="B63" s="85" t="s">
        <v>601</v>
      </c>
      <c r="C63" s="43" t="s">
        <v>164</v>
      </c>
      <c r="D63" s="188" t="s">
        <v>660</v>
      </c>
      <c r="E63" s="191" t="s">
        <v>704</v>
      </c>
      <c r="F63" s="214" t="str">
        <f>VLOOKUP(G63,Lookups!$T$3:$U$2497,2,FALSE)</f>
        <v>CAT 5</v>
      </c>
      <c r="G63" s="76" t="str">
        <f>VLOOKUP(E63,Lookups!$S$3:$T$2492,2,FALSE)</f>
        <v>xxxxxxxxxx5</v>
      </c>
      <c r="H63" s="181" t="str">
        <f t="shared" si="31"/>
        <v>UNFI East xxxxxxxxxx5</v>
      </c>
      <c r="I63" s="43"/>
      <c r="J63" s="43"/>
      <c r="K63" s="161">
        <v>43850</v>
      </c>
      <c r="L63" s="43" t="s">
        <v>97</v>
      </c>
      <c r="M63" s="209" t="s">
        <v>133</v>
      </c>
      <c r="N63" s="225" t="s">
        <v>133</v>
      </c>
      <c r="O63" s="223">
        <f>VLOOKUP(E63,Lookups!$AD$3:$AE$148,2,FALSE)</f>
        <v>1.0035713159999999</v>
      </c>
      <c r="P63" s="226">
        <f>VLOOKUP(E63,Lookups!$AH$3:$AI$148,2,FALSE)</f>
        <v>1.926370728</v>
      </c>
      <c r="Q63" s="174">
        <f>VLOOKUP(E63,Lookups!$C$3:$D$249,2,FALSE)</f>
        <v>12</v>
      </c>
      <c r="R63" s="227">
        <f>VLOOKUP(E63,Lookups!$C$3:$E$148,2,FALSE)</f>
        <v>12</v>
      </c>
      <c r="S63" s="155"/>
      <c r="T63" s="46" t="e">
        <f>IF(#REF!="A",#REF!*0.5)+_xlfn.IFNA(#N/A,0)</f>
        <v>#REF!</v>
      </c>
      <c r="U63" s="46" t="e">
        <f>IF(#REF!="b",#REF!*0.25)+_xlfn.IFNA(#N/A,0)</f>
        <v>#REF!</v>
      </c>
      <c r="V63" s="46" t="e">
        <f>IF(#REF!="C",#REF!*0.125)+_xlfn.IFNA(#N/A,0)</f>
        <v>#REF!</v>
      </c>
      <c r="W63" s="46">
        <f t="shared" si="1"/>
        <v>1.0035713159999999</v>
      </c>
      <c r="X63" s="46">
        <f t="shared" si="2"/>
        <v>0</v>
      </c>
      <c r="Y63" s="71">
        <f t="shared" si="3"/>
        <v>0</v>
      </c>
      <c r="Z63" s="71"/>
      <c r="AA63" s="71"/>
      <c r="AB63" s="71"/>
      <c r="AC63" s="112">
        <f t="shared" si="4"/>
        <v>0</v>
      </c>
      <c r="AD63" s="112">
        <f t="shared" si="5"/>
        <v>0</v>
      </c>
      <c r="AE63" s="53">
        <f t="shared" si="6"/>
        <v>0</v>
      </c>
      <c r="AF63" s="47">
        <f t="shared" si="7"/>
        <v>0</v>
      </c>
      <c r="AG63" s="47">
        <f t="shared" si="8"/>
        <v>0</v>
      </c>
      <c r="AH63" s="47">
        <f t="shared" si="9"/>
        <v>0</v>
      </c>
      <c r="AI63" s="47">
        <f t="shared" si="10"/>
        <v>0</v>
      </c>
      <c r="AJ63" s="47">
        <f t="shared" si="11"/>
        <v>0</v>
      </c>
      <c r="AK63" s="48">
        <f t="shared" si="12"/>
        <v>0</v>
      </c>
      <c r="AL63" s="48"/>
      <c r="AM63" s="48"/>
      <c r="AN63" s="145"/>
      <c r="AO63" s="145">
        <f t="shared" si="13"/>
        <v>0</v>
      </c>
      <c r="AP63" s="145">
        <f t="shared" si="14"/>
        <v>0</v>
      </c>
      <c r="AQ63" s="414">
        <f t="shared" si="15"/>
        <v>0</v>
      </c>
      <c r="AR63" s="197">
        <f t="shared" si="32"/>
        <v>0</v>
      </c>
      <c r="AS63" s="50">
        <f t="shared" si="35"/>
        <v>0</v>
      </c>
      <c r="AT63" s="50">
        <f t="shared" si="36"/>
        <v>0</v>
      </c>
      <c r="AU63" s="50">
        <f t="shared" si="37"/>
        <v>0</v>
      </c>
      <c r="AV63" s="50">
        <f t="shared" si="38"/>
        <v>0</v>
      </c>
      <c r="AW63" s="50">
        <f t="shared" si="39"/>
        <v>0</v>
      </c>
      <c r="AX63" s="50">
        <f t="shared" si="40"/>
        <v>0</v>
      </c>
      <c r="AY63" s="45">
        <f t="shared" si="33"/>
        <v>0</v>
      </c>
      <c r="AZ63" s="45">
        <f t="shared" si="34"/>
        <v>0</v>
      </c>
      <c r="BA63" s="429">
        <v>44322</v>
      </c>
      <c r="BB63" s="184"/>
    </row>
    <row r="64" spans="1:54" ht="15" customHeight="1" x14ac:dyDescent="0.25">
      <c r="A64" s="213" t="s">
        <v>707</v>
      </c>
      <c r="B64" s="84" t="s">
        <v>697</v>
      </c>
      <c r="C64" s="213" t="s">
        <v>165</v>
      </c>
      <c r="D64" s="188" t="s">
        <v>660</v>
      </c>
      <c r="E64" s="94" t="s">
        <v>700</v>
      </c>
      <c r="F64" s="214" t="str">
        <f>VLOOKUP(G64,Lookups!$T$3:$U$2497,2,FALSE)</f>
        <v>CAT 1</v>
      </c>
      <c r="G64" s="76" t="str">
        <f>VLOOKUP(E64,Lookups!$S$3:$T$2492,2,FALSE)</f>
        <v>xxxxxxxxxx1</v>
      </c>
      <c r="H64" s="181" t="str">
        <f t="shared" si="31"/>
        <v>UNFI West xxxxxxxxxx1</v>
      </c>
      <c r="I64" s="229"/>
      <c r="J64" s="229"/>
      <c r="K64" s="421">
        <v>44927</v>
      </c>
      <c r="L64" s="229" t="s">
        <v>96</v>
      </c>
      <c r="M64" s="220">
        <v>45017</v>
      </c>
      <c r="N64" s="425">
        <v>0.25</v>
      </c>
      <c r="O64" s="415">
        <f>VLOOKUP(E64,Lookups!$AD$3:$AE$148,2,FALSE)</f>
        <v>1.2</v>
      </c>
      <c r="P64" s="416">
        <f>VLOOKUP(E64,Lookups!$AH$3:$AI$148,2,FALSE)</f>
        <v>3</v>
      </c>
      <c r="Q64" s="417">
        <f>VLOOKUP(E64,Lookups!$C$3:$D$249,2,FALSE)</f>
        <v>12</v>
      </c>
      <c r="R64" s="418">
        <f>VLOOKUP(E64,Lookups!$C$3:$E$148,2,FALSE)</f>
        <v>12</v>
      </c>
      <c r="S64" s="422"/>
      <c r="T64" s="423"/>
      <c r="U64" s="423"/>
      <c r="V64" s="423"/>
      <c r="W64" s="46">
        <f t="shared" si="1"/>
        <v>1.2</v>
      </c>
      <c r="X64" s="46">
        <f t="shared" si="2"/>
        <v>0</v>
      </c>
      <c r="Y64" s="71">
        <f t="shared" si="3"/>
        <v>0</v>
      </c>
      <c r="Z64" s="71"/>
      <c r="AA64" s="71"/>
      <c r="AB64" s="71"/>
      <c r="AC64" s="112">
        <f t="shared" si="4"/>
        <v>0</v>
      </c>
      <c r="AD64" s="112">
        <f t="shared" si="5"/>
        <v>0</v>
      </c>
      <c r="AE64" s="53">
        <f t="shared" si="6"/>
        <v>0</v>
      </c>
      <c r="AF64" s="47">
        <f t="shared" si="7"/>
        <v>0</v>
      </c>
      <c r="AG64" s="47">
        <f t="shared" si="8"/>
        <v>0</v>
      </c>
      <c r="AH64" s="47">
        <f t="shared" si="9"/>
        <v>0</v>
      </c>
      <c r="AI64" s="47">
        <f t="shared" si="10"/>
        <v>0</v>
      </c>
      <c r="AJ64" s="47">
        <f t="shared" si="11"/>
        <v>0</v>
      </c>
      <c r="AK64" s="48">
        <f t="shared" si="12"/>
        <v>0</v>
      </c>
      <c r="AL64" s="48"/>
      <c r="AM64" s="48"/>
      <c r="AN64" s="145"/>
      <c r="AO64" s="145">
        <f t="shared" si="13"/>
        <v>0</v>
      </c>
      <c r="AP64" s="145">
        <f t="shared" si="14"/>
        <v>0</v>
      </c>
      <c r="AQ64" s="419">
        <f t="shared" si="15"/>
        <v>0</v>
      </c>
      <c r="AR64" s="233">
        <f t="shared" si="32"/>
        <v>0</v>
      </c>
      <c r="AS64" s="50">
        <f t="shared" si="35"/>
        <v>0</v>
      </c>
      <c r="AT64" s="50">
        <f t="shared" si="36"/>
        <v>0</v>
      </c>
      <c r="AU64" s="50">
        <f t="shared" si="37"/>
        <v>0</v>
      </c>
      <c r="AV64" s="50">
        <f t="shared" si="38"/>
        <v>0</v>
      </c>
      <c r="AW64" s="50">
        <f t="shared" si="39"/>
        <v>0</v>
      </c>
      <c r="AX64" s="50">
        <f t="shared" si="40"/>
        <v>0</v>
      </c>
      <c r="AY64" s="234">
        <f t="shared" si="33"/>
        <v>0</v>
      </c>
      <c r="AZ64" s="234">
        <f t="shared" si="34"/>
        <v>0</v>
      </c>
      <c r="BA64" s="427">
        <v>44971</v>
      </c>
      <c r="BB64" s="451"/>
    </row>
    <row r="65" spans="1:54" ht="15" customHeight="1" x14ac:dyDescent="0.25">
      <c r="A65" s="213" t="s">
        <v>707</v>
      </c>
      <c r="B65" s="84" t="s">
        <v>697</v>
      </c>
      <c r="C65" s="213" t="s">
        <v>165</v>
      </c>
      <c r="D65" s="188" t="s">
        <v>660</v>
      </c>
      <c r="E65" s="94" t="s">
        <v>701</v>
      </c>
      <c r="F65" s="214" t="str">
        <f>VLOOKUP(G65,Lookups!$T$3:$U$2497,2,FALSE)</f>
        <v>CAT 2</v>
      </c>
      <c r="G65" s="76" t="str">
        <f>VLOOKUP(E65,Lookups!$S$3:$T$2492,2,FALSE)</f>
        <v>xxxxxxxxxx2</v>
      </c>
      <c r="H65" s="181" t="str">
        <f t="shared" si="31"/>
        <v>UNFI West xxxxxxxxxx2</v>
      </c>
      <c r="I65" s="229"/>
      <c r="J65" s="229"/>
      <c r="K65" s="421">
        <v>44927</v>
      </c>
      <c r="L65" s="229" t="s">
        <v>96</v>
      </c>
      <c r="M65" s="220">
        <v>45017</v>
      </c>
      <c r="N65" s="425">
        <v>0.25</v>
      </c>
      <c r="O65" s="415">
        <f>VLOOKUP(E65,Lookups!$AD$3:$AE$148,2,FALSE)</f>
        <v>1.2309971689999999</v>
      </c>
      <c r="P65" s="416">
        <f>VLOOKUP(E65,Lookups!$AH$3:$AI$148,2,FALSE)</f>
        <v>2.5038011689999999</v>
      </c>
      <c r="Q65" s="417">
        <f>VLOOKUP(E65,Lookups!$C$3:$D$249,2,FALSE)</f>
        <v>12</v>
      </c>
      <c r="R65" s="418">
        <f>VLOOKUP(E65,Lookups!$C$3:$E$148,2,FALSE)</f>
        <v>12</v>
      </c>
      <c r="S65" s="422"/>
      <c r="T65" s="423"/>
      <c r="U65" s="423"/>
      <c r="V65" s="423"/>
      <c r="W65" s="46">
        <f t="shared" si="1"/>
        <v>1.2309971689999999</v>
      </c>
      <c r="X65" s="46">
        <f t="shared" si="2"/>
        <v>0</v>
      </c>
      <c r="Y65" s="71">
        <f t="shared" si="3"/>
        <v>0</v>
      </c>
      <c r="Z65" s="71"/>
      <c r="AA65" s="71"/>
      <c r="AB65" s="71"/>
      <c r="AC65" s="112">
        <f t="shared" si="4"/>
        <v>0</v>
      </c>
      <c r="AD65" s="112">
        <f t="shared" si="5"/>
        <v>0</v>
      </c>
      <c r="AE65" s="53">
        <f t="shared" si="6"/>
        <v>0</v>
      </c>
      <c r="AF65" s="47">
        <f t="shared" si="7"/>
        <v>0</v>
      </c>
      <c r="AG65" s="47">
        <f t="shared" si="8"/>
        <v>0</v>
      </c>
      <c r="AH65" s="47">
        <f t="shared" si="9"/>
        <v>0</v>
      </c>
      <c r="AI65" s="47">
        <f t="shared" si="10"/>
        <v>0</v>
      </c>
      <c r="AJ65" s="47">
        <f t="shared" si="11"/>
        <v>0</v>
      </c>
      <c r="AK65" s="48">
        <f t="shared" si="12"/>
        <v>0</v>
      </c>
      <c r="AL65" s="48"/>
      <c r="AM65" s="48"/>
      <c r="AN65" s="145"/>
      <c r="AO65" s="145">
        <f t="shared" si="13"/>
        <v>0</v>
      </c>
      <c r="AP65" s="145">
        <f t="shared" si="14"/>
        <v>0</v>
      </c>
      <c r="AQ65" s="419">
        <f t="shared" si="15"/>
        <v>0</v>
      </c>
      <c r="AR65" s="233">
        <f t="shared" si="32"/>
        <v>0</v>
      </c>
      <c r="AS65" s="50">
        <f t="shared" si="35"/>
        <v>0</v>
      </c>
      <c r="AT65" s="50">
        <f t="shared" si="36"/>
        <v>0</v>
      </c>
      <c r="AU65" s="50">
        <f t="shared" si="37"/>
        <v>0</v>
      </c>
      <c r="AV65" s="50">
        <f t="shared" si="38"/>
        <v>0</v>
      </c>
      <c r="AW65" s="50">
        <f t="shared" si="39"/>
        <v>0</v>
      </c>
      <c r="AX65" s="50">
        <f t="shared" si="40"/>
        <v>0</v>
      </c>
      <c r="AY65" s="234">
        <f t="shared" si="33"/>
        <v>0</v>
      </c>
      <c r="AZ65" s="234">
        <f t="shared" si="34"/>
        <v>0</v>
      </c>
      <c r="BA65" s="427">
        <v>44971</v>
      </c>
      <c r="BB65" s="451"/>
    </row>
    <row r="66" spans="1:54" ht="15" customHeight="1" x14ac:dyDescent="0.25">
      <c r="A66" s="213" t="s">
        <v>707</v>
      </c>
      <c r="B66" s="84" t="s">
        <v>697</v>
      </c>
      <c r="C66" s="213" t="s">
        <v>165</v>
      </c>
      <c r="D66" s="188" t="s">
        <v>660</v>
      </c>
      <c r="E66" s="215" t="s">
        <v>702</v>
      </c>
      <c r="F66" s="214" t="str">
        <f>VLOOKUP(G66,Lookups!$T$3:$U$2497,2,FALSE)</f>
        <v>CAT 3</v>
      </c>
      <c r="G66" s="76" t="str">
        <f>VLOOKUP(E66,Lookups!$S$3:$T$2492,2,FALSE)</f>
        <v>xxxxxxxxxx3</v>
      </c>
      <c r="H66" s="181" t="str">
        <f t="shared" si="31"/>
        <v>UNFI West xxxxxxxxxx3</v>
      </c>
      <c r="I66" s="229"/>
      <c r="J66" s="229"/>
      <c r="K66" s="421">
        <v>44927</v>
      </c>
      <c r="L66" s="229" t="s">
        <v>96</v>
      </c>
      <c r="M66" s="220">
        <v>45017</v>
      </c>
      <c r="N66" s="425">
        <v>0.25</v>
      </c>
      <c r="O66" s="415">
        <f>VLOOKUP(E66,Lookups!$AD$3:$AE$148,2,FALSE)</f>
        <v>1.169229504</v>
      </c>
      <c r="P66" s="416">
        <f>VLOOKUP(E66,Lookups!$AH$3:$AI$148,2,FALSE)</f>
        <v>2.8760148220000001</v>
      </c>
      <c r="Q66" s="417">
        <f>VLOOKUP(E66,Lookups!$C$3:$D$249,2,FALSE)</f>
        <v>12</v>
      </c>
      <c r="R66" s="418">
        <f>VLOOKUP(E66,Lookups!$C$3:$E$148,2,FALSE)</f>
        <v>12</v>
      </c>
      <c r="S66" s="422"/>
      <c r="T66" s="423"/>
      <c r="U66" s="423"/>
      <c r="V66" s="423"/>
      <c r="W66" s="46">
        <f t="shared" si="1"/>
        <v>1.169229504</v>
      </c>
      <c r="X66" s="46">
        <f t="shared" si="2"/>
        <v>0</v>
      </c>
      <c r="Y66" s="71">
        <f t="shared" si="3"/>
        <v>0</v>
      </c>
      <c r="Z66" s="71"/>
      <c r="AA66" s="71"/>
      <c r="AB66" s="71"/>
      <c r="AC66" s="112">
        <f t="shared" si="4"/>
        <v>0</v>
      </c>
      <c r="AD66" s="112">
        <f t="shared" si="5"/>
        <v>0</v>
      </c>
      <c r="AE66" s="53">
        <f t="shared" si="6"/>
        <v>0</v>
      </c>
      <c r="AF66" s="47">
        <f t="shared" si="7"/>
        <v>0</v>
      </c>
      <c r="AG66" s="47">
        <f t="shared" si="8"/>
        <v>0</v>
      </c>
      <c r="AH66" s="47">
        <f t="shared" si="9"/>
        <v>0</v>
      </c>
      <c r="AI66" s="47">
        <f t="shared" si="10"/>
        <v>0</v>
      </c>
      <c r="AJ66" s="47">
        <f t="shared" si="11"/>
        <v>0</v>
      </c>
      <c r="AK66" s="48">
        <f t="shared" si="12"/>
        <v>0</v>
      </c>
      <c r="AL66" s="48"/>
      <c r="AM66" s="48"/>
      <c r="AN66" s="145"/>
      <c r="AO66" s="145">
        <f t="shared" si="13"/>
        <v>0</v>
      </c>
      <c r="AP66" s="145">
        <f t="shared" si="14"/>
        <v>0</v>
      </c>
      <c r="AQ66" s="419">
        <f t="shared" si="15"/>
        <v>0</v>
      </c>
      <c r="AR66" s="233">
        <f t="shared" si="32"/>
        <v>0</v>
      </c>
      <c r="AS66" s="50">
        <f t="shared" si="35"/>
        <v>0</v>
      </c>
      <c r="AT66" s="50">
        <f t="shared" si="36"/>
        <v>0</v>
      </c>
      <c r="AU66" s="50">
        <f t="shared" si="37"/>
        <v>0</v>
      </c>
      <c r="AV66" s="50">
        <f t="shared" si="38"/>
        <v>0</v>
      </c>
      <c r="AW66" s="50">
        <f t="shared" si="39"/>
        <v>0</v>
      </c>
      <c r="AX66" s="50">
        <f t="shared" si="40"/>
        <v>0</v>
      </c>
      <c r="AY66" s="234">
        <f t="shared" si="33"/>
        <v>0</v>
      </c>
      <c r="AZ66" s="234">
        <f t="shared" si="34"/>
        <v>0</v>
      </c>
      <c r="BA66" s="427">
        <v>44971</v>
      </c>
      <c r="BB66" s="451"/>
    </row>
    <row r="67" spans="1:54" ht="15" customHeight="1" x14ac:dyDescent="0.25">
      <c r="A67" s="213" t="s">
        <v>707</v>
      </c>
      <c r="B67" s="84" t="s">
        <v>697</v>
      </c>
      <c r="C67" s="213" t="s">
        <v>165</v>
      </c>
      <c r="D67" s="188" t="s">
        <v>660</v>
      </c>
      <c r="E67" s="191" t="s">
        <v>703</v>
      </c>
      <c r="F67" s="214" t="str">
        <f>VLOOKUP(G67,Lookups!$T$3:$U$2497,2,FALSE)</f>
        <v>CAT 4</v>
      </c>
      <c r="G67" s="76" t="str">
        <f>VLOOKUP(E67,Lookups!$S$3:$T$2492,2,FALSE)</f>
        <v>xxxxxxxxxx4</v>
      </c>
      <c r="H67" s="181" t="str">
        <f t="shared" si="31"/>
        <v>UNFI West xxxxxxxxxx4</v>
      </c>
      <c r="I67" s="229">
        <v>0</v>
      </c>
      <c r="J67" s="229"/>
      <c r="K67" s="421">
        <v>44927</v>
      </c>
      <c r="L67" s="229" t="s">
        <v>96</v>
      </c>
      <c r="M67" s="220">
        <v>45017</v>
      </c>
      <c r="N67" s="425">
        <v>0.25</v>
      </c>
      <c r="O67" s="415">
        <f>VLOOKUP(E67,Lookups!$AD$3:$AE$148,2,FALSE)</f>
        <v>1.2623833040000001</v>
      </c>
      <c r="P67" s="416">
        <f>VLOOKUP(E67,Lookups!$AH$3:$AI$148,2,FALSE)</f>
        <v>2.370249088</v>
      </c>
      <c r="Q67" s="417">
        <f>VLOOKUP(E67,Lookups!$C$3:$D$249,2,FALSE)</f>
        <v>12</v>
      </c>
      <c r="R67" s="418">
        <f>VLOOKUP(E67,Lookups!$C$3:$E$148,2,FALSE)</f>
        <v>12</v>
      </c>
      <c r="S67" s="422"/>
      <c r="T67" s="423"/>
      <c r="U67" s="423"/>
      <c r="V67" s="423"/>
      <c r="W67" s="46">
        <f t="shared" si="1"/>
        <v>1.2623833040000001</v>
      </c>
      <c r="X67" s="46">
        <f t="shared" si="2"/>
        <v>0</v>
      </c>
      <c r="Y67" s="71">
        <f t="shared" si="3"/>
        <v>0</v>
      </c>
      <c r="Z67" s="71"/>
      <c r="AA67" s="71"/>
      <c r="AB67" s="71"/>
      <c r="AC67" s="112">
        <f t="shared" si="4"/>
        <v>0</v>
      </c>
      <c r="AD67" s="112">
        <f t="shared" si="5"/>
        <v>0</v>
      </c>
      <c r="AE67" s="53">
        <f t="shared" si="6"/>
        <v>0</v>
      </c>
      <c r="AF67" s="47">
        <f t="shared" si="7"/>
        <v>0</v>
      </c>
      <c r="AG67" s="47">
        <f t="shared" si="8"/>
        <v>0</v>
      </c>
      <c r="AH67" s="47">
        <f t="shared" si="9"/>
        <v>0</v>
      </c>
      <c r="AI67" s="47">
        <f t="shared" si="10"/>
        <v>0</v>
      </c>
      <c r="AJ67" s="47">
        <f t="shared" si="11"/>
        <v>0</v>
      </c>
      <c r="AK67" s="48">
        <f t="shared" si="12"/>
        <v>0</v>
      </c>
      <c r="AL67" s="48"/>
      <c r="AM67" s="48"/>
      <c r="AN67" s="145"/>
      <c r="AO67" s="145">
        <f t="shared" si="13"/>
        <v>0</v>
      </c>
      <c r="AP67" s="145">
        <f t="shared" si="14"/>
        <v>0</v>
      </c>
      <c r="AQ67" s="419">
        <f t="shared" si="15"/>
        <v>0</v>
      </c>
      <c r="AR67" s="233">
        <f t="shared" si="32"/>
        <v>0</v>
      </c>
      <c r="AS67" s="50">
        <f t="shared" si="35"/>
        <v>0</v>
      </c>
      <c r="AT67" s="50">
        <f t="shared" si="36"/>
        <v>0</v>
      </c>
      <c r="AU67" s="50">
        <f t="shared" si="37"/>
        <v>0</v>
      </c>
      <c r="AV67" s="50">
        <f t="shared" si="38"/>
        <v>0</v>
      </c>
      <c r="AW67" s="50">
        <f t="shared" si="39"/>
        <v>0</v>
      </c>
      <c r="AX67" s="50">
        <f t="shared" si="40"/>
        <v>0</v>
      </c>
      <c r="AY67" s="234">
        <f t="shared" si="33"/>
        <v>0</v>
      </c>
      <c r="AZ67" s="234">
        <f t="shared" si="34"/>
        <v>0</v>
      </c>
      <c r="BA67" s="427">
        <v>44971</v>
      </c>
      <c r="BB67" s="451"/>
    </row>
    <row r="68" spans="1:54" ht="15" customHeight="1" x14ac:dyDescent="0.25">
      <c r="A68" s="213" t="s">
        <v>707</v>
      </c>
      <c r="B68" s="84" t="s">
        <v>697</v>
      </c>
      <c r="C68" s="213" t="s">
        <v>165</v>
      </c>
      <c r="D68" s="188" t="s">
        <v>660</v>
      </c>
      <c r="E68" s="191" t="s">
        <v>704</v>
      </c>
      <c r="F68" s="214" t="str">
        <f>VLOOKUP(G68,Lookups!$T$3:$U$2497,2,FALSE)</f>
        <v>CAT 5</v>
      </c>
      <c r="G68" s="76" t="str">
        <f>VLOOKUP(E68,Lookups!$S$3:$T$2492,2,FALSE)</f>
        <v>xxxxxxxxxx5</v>
      </c>
      <c r="H68" s="181" t="str">
        <f t="shared" si="31"/>
        <v>UNFI West xxxxxxxxxx5</v>
      </c>
      <c r="I68" s="229"/>
      <c r="J68" s="229"/>
      <c r="K68" s="421">
        <v>44927</v>
      </c>
      <c r="L68" s="229" t="s">
        <v>99</v>
      </c>
      <c r="M68" s="220">
        <v>45017</v>
      </c>
      <c r="N68" s="425">
        <v>1</v>
      </c>
      <c r="O68" s="415">
        <f>VLOOKUP(E68,Lookups!$AD$3:$AE$148,2,FALSE)</f>
        <v>1.0035713159999999</v>
      </c>
      <c r="P68" s="416">
        <f>VLOOKUP(E68,Lookups!$AH$3:$AI$148,2,FALSE)</f>
        <v>1.926370728</v>
      </c>
      <c r="Q68" s="417">
        <f>VLOOKUP(E68,Lookups!$C$3:$D$249,2,FALSE)</f>
        <v>12</v>
      </c>
      <c r="R68" s="418">
        <f>VLOOKUP(E68,Lookups!$C$3:$E$148,2,FALSE)</f>
        <v>12</v>
      </c>
      <c r="S68" s="422"/>
      <c r="T68" s="423"/>
      <c r="U68" s="423"/>
      <c r="V68" s="423"/>
      <c r="W68" s="46">
        <f t="shared" si="1"/>
        <v>1.0035713159999999</v>
      </c>
      <c r="X68" s="46">
        <f t="shared" si="2"/>
        <v>0</v>
      </c>
      <c r="Y68" s="71">
        <f t="shared" si="3"/>
        <v>0</v>
      </c>
      <c r="Z68" s="71"/>
      <c r="AA68" s="71"/>
      <c r="AB68" s="71"/>
      <c r="AC68" s="112">
        <f t="shared" si="4"/>
        <v>0</v>
      </c>
      <c r="AD68" s="112">
        <f t="shared" si="5"/>
        <v>0</v>
      </c>
      <c r="AE68" s="53">
        <f t="shared" si="6"/>
        <v>0</v>
      </c>
      <c r="AF68" s="47">
        <f t="shared" si="7"/>
        <v>0</v>
      </c>
      <c r="AG68" s="47">
        <f t="shared" si="8"/>
        <v>0</v>
      </c>
      <c r="AH68" s="47">
        <f t="shared" si="9"/>
        <v>0</v>
      </c>
      <c r="AI68" s="47">
        <f t="shared" si="10"/>
        <v>0</v>
      </c>
      <c r="AJ68" s="47">
        <f t="shared" si="11"/>
        <v>0</v>
      </c>
      <c r="AK68" s="48">
        <f t="shared" si="12"/>
        <v>0</v>
      </c>
      <c r="AL68" s="48"/>
      <c r="AM68" s="48"/>
      <c r="AN68" s="145"/>
      <c r="AO68" s="145">
        <f t="shared" si="13"/>
        <v>0</v>
      </c>
      <c r="AP68" s="145">
        <f t="shared" si="14"/>
        <v>0</v>
      </c>
      <c r="AQ68" s="419">
        <f t="shared" si="15"/>
        <v>0</v>
      </c>
      <c r="AR68" s="233">
        <f t="shared" si="32"/>
        <v>0</v>
      </c>
      <c r="AS68" s="50">
        <f t="shared" si="35"/>
        <v>0</v>
      </c>
      <c r="AT68" s="50">
        <f t="shared" si="36"/>
        <v>0</v>
      </c>
      <c r="AU68" s="50">
        <f t="shared" si="37"/>
        <v>0</v>
      </c>
      <c r="AV68" s="50">
        <f t="shared" si="38"/>
        <v>0</v>
      </c>
      <c r="AW68" s="50">
        <f t="shared" si="39"/>
        <v>0</v>
      </c>
      <c r="AX68" s="50">
        <f t="shared" si="40"/>
        <v>0</v>
      </c>
      <c r="AY68" s="234">
        <f t="shared" si="33"/>
        <v>0</v>
      </c>
      <c r="AZ68" s="234">
        <f t="shared" si="34"/>
        <v>0</v>
      </c>
      <c r="BA68" s="427">
        <v>44971</v>
      </c>
      <c r="BB68" s="451"/>
    </row>
    <row r="69" spans="1:54" ht="15" customHeight="1" x14ac:dyDescent="0.25">
      <c r="A69" s="43" t="s">
        <v>706</v>
      </c>
      <c r="B69" s="44" t="s">
        <v>130</v>
      </c>
      <c r="C69" s="208" t="s">
        <v>166</v>
      </c>
      <c r="D69" s="188" t="s">
        <v>660</v>
      </c>
      <c r="E69" s="94" t="s">
        <v>700</v>
      </c>
      <c r="F69" s="214" t="str">
        <f>VLOOKUP(G69,Lookups!$T$3:$U$2497,2,FALSE)</f>
        <v>CAT 1</v>
      </c>
      <c r="G69" s="76" t="str">
        <f>VLOOKUP(E69,Lookups!$S$3:$T$2492,2,FALSE)</f>
        <v>xxxxxxxxxx1</v>
      </c>
      <c r="H69" s="181" t="str">
        <f t="shared" si="31"/>
        <v>Kehe East xxxxxxxxxx1</v>
      </c>
      <c r="I69" s="43"/>
      <c r="J69" s="43">
        <v>75</v>
      </c>
      <c r="K69" s="161">
        <v>44094</v>
      </c>
      <c r="L69" s="43" t="s">
        <v>99</v>
      </c>
      <c r="M69" s="171">
        <v>44136</v>
      </c>
      <c r="N69" s="225" t="s">
        <v>646</v>
      </c>
      <c r="O69" s="223">
        <f>VLOOKUP(E69,Lookups!$AD$3:$AE$148,2,FALSE)</f>
        <v>1.2</v>
      </c>
      <c r="P69" s="226">
        <f>VLOOKUP(E69,Lookups!$AH$3:$AI$148,2,FALSE)</f>
        <v>3</v>
      </c>
      <c r="Q69" s="174">
        <f>VLOOKUP(E69,Lookups!$C$3:$D$249,2,FALSE)</f>
        <v>12</v>
      </c>
      <c r="R69" s="227">
        <f>VLOOKUP(E69,Lookups!$C$3:$E$148,2,FALSE)</f>
        <v>12</v>
      </c>
      <c r="S69" s="155"/>
      <c r="T69" s="46" t="e">
        <f>IF(#REF!="A",#REF!*0.5)+_xlfn.IFNA(#N/A,0)</f>
        <v>#REF!</v>
      </c>
      <c r="U69" s="46" t="e">
        <f>IF(#REF!="b",#REF!*0.25)+_xlfn.IFNA(#N/A,0)</f>
        <v>#REF!</v>
      </c>
      <c r="V69" s="46" t="e">
        <f>IF(#REF!="C",#REF!*0.125)+_xlfn.IFNA(#N/A,0)</f>
        <v>#REF!</v>
      </c>
      <c r="W69" s="46">
        <f t="shared" si="1"/>
        <v>1.2</v>
      </c>
      <c r="X69" s="46">
        <f t="shared" si="2"/>
        <v>0</v>
      </c>
      <c r="Y69" s="71">
        <f t="shared" si="3"/>
        <v>0</v>
      </c>
      <c r="Z69" s="71"/>
      <c r="AA69" s="71"/>
      <c r="AB69" s="71"/>
      <c r="AC69" s="112">
        <f t="shared" si="4"/>
        <v>90</v>
      </c>
      <c r="AD69" s="112">
        <f t="shared" si="5"/>
        <v>0</v>
      </c>
      <c r="AE69" s="53">
        <f t="shared" si="6"/>
        <v>0</v>
      </c>
      <c r="AF69" s="47">
        <f t="shared" si="7"/>
        <v>0</v>
      </c>
      <c r="AG69" s="47">
        <f t="shared" si="8"/>
        <v>0</v>
      </c>
      <c r="AH69" s="47">
        <f t="shared" si="9"/>
        <v>0</v>
      </c>
      <c r="AI69" s="47">
        <f t="shared" si="10"/>
        <v>4680</v>
      </c>
      <c r="AJ69" s="47">
        <f t="shared" si="11"/>
        <v>0</v>
      </c>
      <c r="AK69" s="48">
        <f t="shared" si="12"/>
        <v>0</v>
      </c>
      <c r="AL69" s="48"/>
      <c r="AM69" s="48"/>
      <c r="AN69" s="145"/>
      <c r="AO69" s="145">
        <f t="shared" si="13"/>
        <v>390</v>
      </c>
      <c r="AP69" s="145">
        <f t="shared" si="14"/>
        <v>0</v>
      </c>
      <c r="AQ69" s="49">
        <f t="shared" si="15"/>
        <v>390</v>
      </c>
      <c r="AR69" s="197">
        <f t="shared" si="32"/>
        <v>32.5</v>
      </c>
      <c r="AS69" s="50">
        <f t="shared" si="35"/>
        <v>0</v>
      </c>
      <c r="AT69" s="50">
        <f t="shared" si="36"/>
        <v>0</v>
      </c>
      <c r="AU69" s="50">
        <f t="shared" si="37"/>
        <v>0</v>
      </c>
      <c r="AV69" s="50">
        <f t="shared" si="38"/>
        <v>0</v>
      </c>
      <c r="AW69" s="50">
        <f t="shared" si="39"/>
        <v>56160</v>
      </c>
      <c r="AX69" s="50">
        <f t="shared" si="40"/>
        <v>0</v>
      </c>
      <c r="AY69" s="45">
        <f t="shared" si="33"/>
        <v>56160</v>
      </c>
      <c r="AZ69" s="45">
        <f t="shared" si="34"/>
        <v>4680</v>
      </c>
      <c r="BA69" s="530">
        <v>44322</v>
      </c>
      <c r="BB69" s="182"/>
    </row>
    <row r="70" spans="1:54" ht="15" customHeight="1" x14ac:dyDescent="0.25">
      <c r="A70" s="43" t="s">
        <v>706</v>
      </c>
      <c r="B70" s="85" t="s">
        <v>130</v>
      </c>
      <c r="C70" s="43" t="s">
        <v>166</v>
      </c>
      <c r="D70" s="188" t="s">
        <v>660</v>
      </c>
      <c r="E70" s="94" t="s">
        <v>701</v>
      </c>
      <c r="F70" s="214" t="str">
        <f>VLOOKUP(G70,Lookups!$T$3:$U$2497,2,FALSE)</f>
        <v>CAT 2</v>
      </c>
      <c r="G70" s="76" t="str">
        <f>VLOOKUP(E70,Lookups!$S$3:$T$2492,2,FALSE)</f>
        <v>xxxxxxxxxx2</v>
      </c>
      <c r="H70" s="181" t="str">
        <f t="shared" si="31"/>
        <v>Kehe East xxxxxxxxxx2</v>
      </c>
      <c r="I70" s="43"/>
      <c r="J70" s="43"/>
      <c r="K70" s="161">
        <v>44155</v>
      </c>
      <c r="L70" s="43" t="s">
        <v>97</v>
      </c>
      <c r="M70" s="209" t="s">
        <v>133</v>
      </c>
      <c r="N70" s="224" t="s">
        <v>133</v>
      </c>
      <c r="O70" s="223">
        <f>VLOOKUP(E70,Lookups!$AD$3:$AE$148,2,FALSE)</f>
        <v>1.2309971689999999</v>
      </c>
      <c r="P70" s="226">
        <f>VLOOKUP(E70,Lookups!$AH$3:$AI$148,2,FALSE)</f>
        <v>2.5038011689999999</v>
      </c>
      <c r="Q70" s="174">
        <f>VLOOKUP(E70,Lookups!$C$3:$D$249,2,FALSE)</f>
        <v>12</v>
      </c>
      <c r="R70" s="227">
        <f>VLOOKUP(E70,Lookups!$C$3:$E$148,2,FALSE)</f>
        <v>12</v>
      </c>
      <c r="S70" s="155"/>
      <c r="T70" s="46" t="e">
        <f>IF(#REF!="A",#REF!*0.5)+_xlfn.IFNA(#N/A,0)</f>
        <v>#REF!</v>
      </c>
      <c r="U70" s="46" t="e">
        <f>IF(#REF!="b",#REF!*0.25)+_xlfn.IFNA(#N/A,0)</f>
        <v>#REF!</v>
      </c>
      <c r="V70" s="46" t="e">
        <f>IF(#REF!="C",#REF!*0.125)+_xlfn.IFNA(#N/A,0)</f>
        <v>#REF!</v>
      </c>
      <c r="W70" s="46">
        <f t="shared" ref="W70:W133" si="41">IF(D70="Supermarket",O70)+_xlfn.IFNA(#N/A,0)</f>
        <v>1.2309971689999999</v>
      </c>
      <c r="X70" s="46">
        <f t="shared" ref="X70:X133" si="42">IF(D70="Natural",P70)+_xlfn.IFNA(#N/A,0)</f>
        <v>0</v>
      </c>
      <c r="Y70" s="71">
        <f t="shared" ref="Y70:Y133" si="43">S70*J70</f>
        <v>0</v>
      </c>
      <c r="Z70" s="71"/>
      <c r="AA70" s="71"/>
      <c r="AB70" s="71"/>
      <c r="AC70" s="112">
        <f t="shared" ref="AC70:AC133" si="44">(J70*W70)+_xlfn.IFNA(#N/A,0)</f>
        <v>0</v>
      </c>
      <c r="AD70" s="112">
        <f t="shared" ref="AD70:AD133" si="45">(J70*X70)+_xlfn.IFNA(#N/A,0)</f>
        <v>0</v>
      </c>
      <c r="AE70" s="53">
        <f t="shared" ref="AE70:AE133" si="46">(Y70*52)</f>
        <v>0</v>
      </c>
      <c r="AF70" s="47">
        <f t="shared" ref="AF70:AF133" si="47">(Z70*52)+_xlfn.IFNA(#N/A,0)</f>
        <v>0</v>
      </c>
      <c r="AG70" s="47">
        <f t="shared" ref="AG70:AG133" si="48">(AA70*52)+_xlfn.IFNA(#N/A,0)</f>
        <v>0</v>
      </c>
      <c r="AH70" s="47">
        <f t="shared" ref="AH70:AH133" si="49">(AB70*52)+_xlfn.IFNA(#N/A,0)</f>
        <v>0</v>
      </c>
      <c r="AI70" s="47">
        <f t="shared" ref="AI70:AI133" si="50">(AC70*52)+_xlfn.IFNA(#N/A,0)</f>
        <v>0</v>
      </c>
      <c r="AJ70" s="47">
        <f t="shared" ref="AJ70:AJ133" si="51">(AD70*52)+_xlfn.IFNA(#N/A,0)</f>
        <v>0</v>
      </c>
      <c r="AK70" s="48">
        <f t="shared" ref="AK70:AK133" si="52">(AE70/Q70)+_xlfn.IFNA(#N/A,0)</f>
        <v>0</v>
      </c>
      <c r="AL70" s="48"/>
      <c r="AM70" s="48"/>
      <c r="AN70" s="145"/>
      <c r="AO70" s="145">
        <f t="shared" ref="AO70:AO133" si="53">(AI70/Q70)+_xlfn.IFNA(#N/A,0)</f>
        <v>0</v>
      </c>
      <c r="AP70" s="145">
        <f t="shared" ref="AP70:AP133" si="54">(AJ70/Q70)+_xlfn.IFNA(#N/A,0)</f>
        <v>0</v>
      </c>
      <c r="AQ70" s="414">
        <f t="shared" ref="AQ70:AQ133" si="55">SUM(AK70:AP70)</f>
        <v>0</v>
      </c>
      <c r="AR70" s="197">
        <f t="shared" ref="AR70:AR101" si="56">AQ70/12</f>
        <v>0</v>
      </c>
      <c r="AS70" s="50">
        <f t="shared" si="35"/>
        <v>0</v>
      </c>
      <c r="AT70" s="50">
        <f t="shared" si="36"/>
        <v>0</v>
      </c>
      <c r="AU70" s="50">
        <f t="shared" si="37"/>
        <v>0</v>
      </c>
      <c r="AV70" s="50">
        <f t="shared" si="38"/>
        <v>0</v>
      </c>
      <c r="AW70" s="50">
        <f t="shared" si="39"/>
        <v>0</v>
      </c>
      <c r="AX70" s="50">
        <f t="shared" si="40"/>
        <v>0</v>
      </c>
      <c r="AY70" s="45">
        <f t="shared" ref="AY70:AY72" si="57">SUM(AS70:AX70)+_xlfn.IFNA(#N/A,0)</f>
        <v>0</v>
      </c>
      <c r="AZ70" s="45">
        <f t="shared" ref="AZ70:AZ101" si="58">AY70/12</f>
        <v>0</v>
      </c>
      <c r="BA70" s="429">
        <v>44322</v>
      </c>
      <c r="BB70" s="184"/>
    </row>
    <row r="71" spans="1:54" ht="15" customHeight="1" x14ac:dyDescent="0.25">
      <c r="A71" s="43" t="s">
        <v>706</v>
      </c>
      <c r="B71" s="85" t="s">
        <v>130</v>
      </c>
      <c r="C71" s="43" t="s">
        <v>600</v>
      </c>
      <c r="D71" s="188" t="s">
        <v>660</v>
      </c>
      <c r="E71" s="191" t="s">
        <v>702</v>
      </c>
      <c r="F71" s="214" t="str">
        <f>VLOOKUP(G71,Lookups!$T$3:$U$2497,2,FALSE)</f>
        <v>CAT 3</v>
      </c>
      <c r="G71" s="76" t="str">
        <f>VLOOKUP(E71,Lookups!$S$3:$T$2492,2,FALSE)</f>
        <v>xxxxxxxxxx3</v>
      </c>
      <c r="H71" s="181" t="str">
        <f t="shared" si="31"/>
        <v>Kehe east xxxxxxxxxx3</v>
      </c>
      <c r="I71" s="43"/>
      <c r="J71" s="43"/>
      <c r="K71" s="161">
        <v>44155</v>
      </c>
      <c r="L71" s="43" t="s">
        <v>97</v>
      </c>
      <c r="M71" s="209" t="s">
        <v>133</v>
      </c>
      <c r="N71" s="224" t="s">
        <v>133</v>
      </c>
      <c r="O71" s="223">
        <f>VLOOKUP(E71,Lookups!$AD$3:$AE$148,2,FALSE)</f>
        <v>1.169229504</v>
      </c>
      <c r="P71" s="226">
        <f>VLOOKUP(E71,Lookups!$AH$3:$AI$148,2,FALSE)</f>
        <v>2.8760148220000001</v>
      </c>
      <c r="Q71" s="174">
        <f>VLOOKUP(E71,Lookups!$C$3:$D$249,2,FALSE)</f>
        <v>12</v>
      </c>
      <c r="R71" s="227">
        <f>VLOOKUP(E71,Lookups!$C$3:$E$148,2,FALSE)</f>
        <v>12</v>
      </c>
      <c r="S71" s="155"/>
      <c r="T71" s="46" t="e">
        <f>IF(#REF!="A",#REF!*0.5)+_xlfn.IFNA(#N/A,0)</f>
        <v>#REF!</v>
      </c>
      <c r="U71" s="46" t="e">
        <f>IF(#REF!="b",#REF!*0.25)+_xlfn.IFNA(#N/A,0)</f>
        <v>#REF!</v>
      </c>
      <c r="V71" s="46" t="e">
        <f>IF(#REF!="C",#REF!*0.125)+_xlfn.IFNA(#N/A,0)</f>
        <v>#REF!</v>
      </c>
      <c r="W71" s="46">
        <f t="shared" si="41"/>
        <v>1.169229504</v>
      </c>
      <c r="X71" s="46">
        <f t="shared" si="42"/>
        <v>0</v>
      </c>
      <c r="Y71" s="71">
        <f t="shared" si="43"/>
        <v>0</v>
      </c>
      <c r="Z71" s="71"/>
      <c r="AA71" s="71"/>
      <c r="AB71" s="71"/>
      <c r="AC71" s="112">
        <f t="shared" si="44"/>
        <v>0</v>
      </c>
      <c r="AD71" s="112">
        <f t="shared" si="45"/>
        <v>0</v>
      </c>
      <c r="AE71" s="53">
        <f t="shared" si="46"/>
        <v>0</v>
      </c>
      <c r="AF71" s="47">
        <f t="shared" si="47"/>
        <v>0</v>
      </c>
      <c r="AG71" s="47">
        <f t="shared" si="48"/>
        <v>0</v>
      </c>
      <c r="AH71" s="47">
        <f t="shared" si="49"/>
        <v>0</v>
      </c>
      <c r="AI71" s="47">
        <f t="shared" si="50"/>
        <v>0</v>
      </c>
      <c r="AJ71" s="47">
        <f t="shared" si="51"/>
        <v>0</v>
      </c>
      <c r="AK71" s="48">
        <f t="shared" si="52"/>
        <v>0</v>
      </c>
      <c r="AL71" s="48"/>
      <c r="AM71" s="48"/>
      <c r="AN71" s="145"/>
      <c r="AO71" s="145">
        <f t="shared" si="53"/>
        <v>0</v>
      </c>
      <c r="AP71" s="145">
        <f t="shared" si="54"/>
        <v>0</v>
      </c>
      <c r="AQ71" s="414">
        <f t="shared" si="55"/>
        <v>0</v>
      </c>
      <c r="AR71" s="197">
        <f t="shared" si="56"/>
        <v>0</v>
      </c>
      <c r="AS71" s="50">
        <f t="shared" si="35"/>
        <v>0</v>
      </c>
      <c r="AT71" s="50">
        <f t="shared" si="36"/>
        <v>0</v>
      </c>
      <c r="AU71" s="50">
        <f t="shared" si="37"/>
        <v>0</v>
      </c>
      <c r="AV71" s="50">
        <f t="shared" si="38"/>
        <v>0</v>
      </c>
      <c r="AW71" s="50">
        <f t="shared" si="39"/>
        <v>0</v>
      </c>
      <c r="AX71" s="50">
        <f t="shared" si="40"/>
        <v>0</v>
      </c>
      <c r="AY71" s="45">
        <f t="shared" si="57"/>
        <v>0</v>
      </c>
      <c r="AZ71" s="45">
        <f t="shared" si="58"/>
        <v>0</v>
      </c>
      <c r="BA71" s="429">
        <v>44322</v>
      </c>
      <c r="BB71" s="184"/>
    </row>
    <row r="72" spans="1:54" ht="15" customHeight="1" x14ac:dyDescent="0.25">
      <c r="A72" s="43" t="s">
        <v>706</v>
      </c>
      <c r="B72" s="85" t="s">
        <v>130</v>
      </c>
      <c r="C72" s="43" t="s">
        <v>166</v>
      </c>
      <c r="D72" s="188" t="s">
        <v>660</v>
      </c>
      <c r="E72" s="215" t="s">
        <v>703</v>
      </c>
      <c r="F72" s="214" t="str">
        <f>VLOOKUP(G72,Lookups!$T$3:$U$2497,2,FALSE)</f>
        <v>CAT 4</v>
      </c>
      <c r="G72" s="76" t="str">
        <f>VLOOKUP(E72,Lookups!$S$3:$T$2492,2,FALSE)</f>
        <v>xxxxxxxxxx4</v>
      </c>
      <c r="H72" s="181" t="str">
        <f t="shared" si="31"/>
        <v>Kehe East xxxxxxxxxx4</v>
      </c>
      <c r="I72" s="157"/>
      <c r="J72" s="157"/>
      <c r="K72" s="161">
        <v>44228</v>
      </c>
      <c r="L72" s="157" t="s">
        <v>97</v>
      </c>
      <c r="M72" s="209" t="s">
        <v>133</v>
      </c>
      <c r="N72" s="224" t="s">
        <v>133</v>
      </c>
      <c r="O72" s="223">
        <f>VLOOKUP(E72,Lookups!$AD$3:$AE$148,2,FALSE)</f>
        <v>1.2623833040000001</v>
      </c>
      <c r="P72" s="226">
        <f>VLOOKUP(E72,Lookups!$AH$3:$AI$148,2,FALSE)</f>
        <v>2.370249088</v>
      </c>
      <c r="Q72" s="174">
        <f>VLOOKUP(E72,Lookups!$C$3:$D$249,2,FALSE)</f>
        <v>12</v>
      </c>
      <c r="R72" s="227">
        <f>VLOOKUP(E72,Lookups!$C$3:$E$148,2,FALSE)</f>
        <v>12</v>
      </c>
      <c r="S72" s="156"/>
      <c r="T72" s="46" t="e">
        <f>IF(#REF!="A",#REF!*0.5)+_xlfn.IFNA(#N/A,0)</f>
        <v>#REF!</v>
      </c>
      <c r="U72" s="46" t="e">
        <f>IF(#REF!="b",#REF!*0.25)+_xlfn.IFNA(#N/A,0)</f>
        <v>#REF!</v>
      </c>
      <c r="V72" s="46" t="e">
        <f>IF(#REF!="C",#REF!*0.125)+_xlfn.IFNA(#N/A,0)</f>
        <v>#REF!</v>
      </c>
      <c r="W72" s="46">
        <f t="shared" si="41"/>
        <v>1.2623833040000001</v>
      </c>
      <c r="X72" s="46">
        <f t="shared" si="42"/>
        <v>0</v>
      </c>
      <c r="Y72" s="71">
        <f t="shared" si="43"/>
        <v>0</v>
      </c>
      <c r="Z72" s="71"/>
      <c r="AA72" s="71"/>
      <c r="AB72" s="71"/>
      <c r="AC72" s="112">
        <f t="shared" si="44"/>
        <v>0</v>
      </c>
      <c r="AD72" s="112">
        <f t="shared" si="45"/>
        <v>0</v>
      </c>
      <c r="AE72" s="53">
        <f t="shared" si="46"/>
        <v>0</v>
      </c>
      <c r="AF72" s="47">
        <f t="shared" si="47"/>
        <v>0</v>
      </c>
      <c r="AG72" s="47">
        <f t="shared" si="48"/>
        <v>0</v>
      </c>
      <c r="AH72" s="47">
        <f t="shared" si="49"/>
        <v>0</v>
      </c>
      <c r="AI72" s="47">
        <f t="shared" si="50"/>
        <v>0</v>
      </c>
      <c r="AJ72" s="47">
        <f t="shared" si="51"/>
        <v>0</v>
      </c>
      <c r="AK72" s="48">
        <f t="shared" si="52"/>
        <v>0</v>
      </c>
      <c r="AL72" s="48"/>
      <c r="AM72" s="48"/>
      <c r="AN72" s="145"/>
      <c r="AO72" s="145">
        <f t="shared" si="53"/>
        <v>0</v>
      </c>
      <c r="AP72" s="145">
        <f t="shared" si="54"/>
        <v>0</v>
      </c>
      <c r="AQ72" s="414">
        <f t="shared" si="55"/>
        <v>0</v>
      </c>
      <c r="AR72" s="197">
        <f t="shared" si="56"/>
        <v>0</v>
      </c>
      <c r="AS72" s="50">
        <f t="shared" si="35"/>
        <v>0</v>
      </c>
      <c r="AT72" s="50">
        <f t="shared" si="36"/>
        <v>0</v>
      </c>
      <c r="AU72" s="50">
        <f t="shared" si="37"/>
        <v>0</v>
      </c>
      <c r="AV72" s="50">
        <f t="shared" si="38"/>
        <v>0</v>
      </c>
      <c r="AW72" s="50">
        <f t="shared" si="39"/>
        <v>0</v>
      </c>
      <c r="AX72" s="50">
        <f t="shared" si="40"/>
        <v>0</v>
      </c>
      <c r="AY72" s="45">
        <f t="shared" si="57"/>
        <v>0</v>
      </c>
      <c r="AZ72" s="45">
        <f t="shared" si="58"/>
        <v>0</v>
      </c>
      <c r="BA72" s="434">
        <v>44438</v>
      </c>
      <c r="BB72" s="184"/>
    </row>
    <row r="73" spans="1:54" ht="15" customHeight="1" x14ac:dyDescent="0.25">
      <c r="A73" s="43" t="s">
        <v>706</v>
      </c>
      <c r="B73" s="84" t="s">
        <v>130</v>
      </c>
      <c r="C73" s="213" t="s">
        <v>166</v>
      </c>
      <c r="D73" s="188" t="s">
        <v>662</v>
      </c>
      <c r="E73" s="215" t="s">
        <v>704</v>
      </c>
      <c r="F73" s="214" t="str">
        <f>VLOOKUP(G73,Lookups!$T$3:$U$2497,2,FALSE)</f>
        <v>CAT 5</v>
      </c>
      <c r="G73" s="76" t="str">
        <f>VLOOKUP(E73,Lookups!$S$3:$T$2492,2,FALSE)</f>
        <v>xxxxxxxxxx5</v>
      </c>
      <c r="H73" s="181" t="str">
        <f t="shared" si="31"/>
        <v>Kehe East xxxxxxxxxx5</v>
      </c>
      <c r="I73" s="43"/>
      <c r="J73" s="43"/>
      <c r="K73" s="161"/>
      <c r="L73" s="43" t="s">
        <v>97</v>
      </c>
      <c r="M73" s="154" t="s">
        <v>133</v>
      </c>
      <c r="N73" s="225" t="s">
        <v>133</v>
      </c>
      <c r="O73" s="223">
        <f>VLOOKUP(E73,Lookups!$AD$3:$AE$148,2,FALSE)</f>
        <v>1.0035713159999999</v>
      </c>
      <c r="P73" s="226">
        <f>VLOOKUP(E73,Lookups!$AH$3:$AI$148,2,FALSE)</f>
        <v>1.926370728</v>
      </c>
      <c r="Q73" s="174">
        <f>VLOOKUP(E73,Lookups!$C$3:$D$249,2,FALSE)</f>
        <v>12</v>
      </c>
      <c r="R73" s="227">
        <f>VLOOKUP(E73,Lookups!$C$3:$E$148,2,FALSE)</f>
        <v>12</v>
      </c>
      <c r="S73" s="156"/>
      <c r="T73" s="46" t="e">
        <f>IF(#REF!="A",#REF!*0.5)+_xlfn.IFNA(#N/A,0)</f>
        <v>#REF!</v>
      </c>
      <c r="U73" s="46" t="e">
        <f>IF(#REF!="b",#REF!*0.25)+_xlfn.IFNA(#N/A,0)</f>
        <v>#REF!</v>
      </c>
      <c r="V73" s="46" t="e">
        <f>IF(#REF!="C",#REF!*0.125)+_xlfn.IFNA(#N/A,0)</f>
        <v>#REF!</v>
      </c>
      <c r="W73" s="46">
        <f t="shared" si="41"/>
        <v>0</v>
      </c>
      <c r="X73" s="46">
        <f t="shared" si="42"/>
        <v>0</v>
      </c>
      <c r="Y73" s="71">
        <f t="shared" si="43"/>
        <v>0</v>
      </c>
      <c r="Z73" s="71"/>
      <c r="AA73" s="71"/>
      <c r="AB73" s="71"/>
      <c r="AC73" s="112">
        <f t="shared" si="44"/>
        <v>0</v>
      </c>
      <c r="AD73" s="112">
        <f t="shared" si="45"/>
        <v>0</v>
      </c>
      <c r="AE73" s="53">
        <f t="shared" si="46"/>
        <v>0</v>
      </c>
      <c r="AF73" s="47">
        <f t="shared" si="47"/>
        <v>0</v>
      </c>
      <c r="AG73" s="47">
        <f t="shared" si="48"/>
        <v>0</v>
      </c>
      <c r="AH73" s="47">
        <f t="shared" si="49"/>
        <v>0</v>
      </c>
      <c r="AI73" s="47">
        <f t="shared" si="50"/>
        <v>0</v>
      </c>
      <c r="AJ73" s="47">
        <f t="shared" si="51"/>
        <v>0</v>
      </c>
      <c r="AK73" s="48">
        <f t="shared" si="52"/>
        <v>0</v>
      </c>
      <c r="AL73" s="48"/>
      <c r="AM73" s="48"/>
      <c r="AN73" s="145"/>
      <c r="AO73" s="145">
        <f t="shared" si="53"/>
        <v>0</v>
      </c>
      <c r="AP73" s="145">
        <f t="shared" si="54"/>
        <v>0</v>
      </c>
      <c r="AQ73" s="414">
        <f t="shared" si="55"/>
        <v>0</v>
      </c>
      <c r="AR73" s="197">
        <f t="shared" si="56"/>
        <v>0</v>
      </c>
      <c r="AS73" s="50"/>
      <c r="AT73" s="50"/>
      <c r="AU73" s="50"/>
      <c r="AV73" s="50"/>
      <c r="AW73" s="50"/>
      <c r="AX73" s="50"/>
      <c r="AY73" s="45"/>
      <c r="AZ73" s="45">
        <f t="shared" si="58"/>
        <v>0</v>
      </c>
      <c r="BA73" s="429">
        <v>44949</v>
      </c>
      <c r="BB73" s="182"/>
    </row>
    <row r="74" spans="1:54" s="187" customFormat="1" ht="15" customHeight="1" x14ac:dyDescent="0.25">
      <c r="A74" s="213" t="s">
        <v>707</v>
      </c>
      <c r="B74" s="84" t="s">
        <v>154</v>
      </c>
      <c r="C74" s="213" t="s">
        <v>165</v>
      </c>
      <c r="D74" s="188" t="s">
        <v>660</v>
      </c>
      <c r="E74" s="172" t="s">
        <v>700</v>
      </c>
      <c r="F74" s="214" t="str">
        <f>VLOOKUP(G74,Lookups!$T$3:$U$2497,2,FALSE)</f>
        <v>CAT 1</v>
      </c>
      <c r="G74" s="76" t="str">
        <f>VLOOKUP(E74,Lookups!$S$3:$T$2492,2,FALSE)</f>
        <v>xxxxxxxxxx1</v>
      </c>
      <c r="H74" s="181" t="str">
        <f t="shared" si="31"/>
        <v>UNFI West xxxxxxxxxx1</v>
      </c>
      <c r="I74" s="43"/>
      <c r="J74" s="43"/>
      <c r="K74" s="161">
        <v>44237</v>
      </c>
      <c r="L74" s="43" t="s">
        <v>97</v>
      </c>
      <c r="M74" s="171" t="s">
        <v>133</v>
      </c>
      <c r="N74" s="237" t="s">
        <v>133</v>
      </c>
      <c r="O74" s="223">
        <f>VLOOKUP(E74,Lookups!$AD$3:$AE$148,2,FALSE)</f>
        <v>1.2</v>
      </c>
      <c r="P74" s="226">
        <f>VLOOKUP(E74,Lookups!$AH$3:$AI$148,2,FALSE)</f>
        <v>3</v>
      </c>
      <c r="Q74" s="174">
        <f>VLOOKUP(E74,Lookups!$C$3:$D$249,2,FALSE)</f>
        <v>12</v>
      </c>
      <c r="R74" s="227">
        <f>VLOOKUP(E74,Lookups!$C$3:$E$148,2,FALSE)</f>
        <v>12</v>
      </c>
      <c r="S74" s="155"/>
      <c r="T74" s="46" t="e">
        <f>IF(#REF!="A",#REF!*0.5)+_xlfn.IFNA(#N/A,0)</f>
        <v>#REF!</v>
      </c>
      <c r="U74" s="46" t="e">
        <f>IF(#REF!="b",#REF!*0.25)+_xlfn.IFNA(#N/A,0)</f>
        <v>#REF!</v>
      </c>
      <c r="V74" s="46" t="e">
        <f>IF(#REF!="C",#REF!*0.125)+_xlfn.IFNA(#N/A,0)</f>
        <v>#REF!</v>
      </c>
      <c r="W74" s="46">
        <f t="shared" si="41"/>
        <v>1.2</v>
      </c>
      <c r="X74" s="46">
        <f t="shared" si="42"/>
        <v>0</v>
      </c>
      <c r="Y74" s="71">
        <f t="shared" si="43"/>
        <v>0</v>
      </c>
      <c r="Z74" s="71"/>
      <c r="AA74" s="71"/>
      <c r="AB74" s="71"/>
      <c r="AC74" s="112">
        <f t="shared" si="44"/>
        <v>0</v>
      </c>
      <c r="AD74" s="112">
        <f t="shared" si="45"/>
        <v>0</v>
      </c>
      <c r="AE74" s="53">
        <f t="shared" si="46"/>
        <v>0</v>
      </c>
      <c r="AF74" s="47">
        <f t="shared" si="47"/>
        <v>0</v>
      </c>
      <c r="AG74" s="47">
        <f t="shared" si="48"/>
        <v>0</v>
      </c>
      <c r="AH74" s="47">
        <f t="shared" si="49"/>
        <v>0</v>
      </c>
      <c r="AI74" s="47">
        <f t="shared" si="50"/>
        <v>0</v>
      </c>
      <c r="AJ74" s="47">
        <f t="shared" si="51"/>
        <v>0</v>
      </c>
      <c r="AK74" s="48">
        <f t="shared" si="52"/>
        <v>0</v>
      </c>
      <c r="AL74" s="48"/>
      <c r="AM74" s="48"/>
      <c r="AN74" s="145"/>
      <c r="AO74" s="145">
        <f t="shared" si="53"/>
        <v>0</v>
      </c>
      <c r="AP74" s="145">
        <f t="shared" si="54"/>
        <v>0</v>
      </c>
      <c r="AQ74" s="414">
        <f t="shared" si="55"/>
        <v>0</v>
      </c>
      <c r="AR74" s="197">
        <f t="shared" si="56"/>
        <v>0</v>
      </c>
      <c r="AS74" s="50">
        <f t="shared" ref="AS74:AS103" si="59">(AE74*R74)+_xlfn.IFNA(#N/A,0)</f>
        <v>0</v>
      </c>
      <c r="AT74" s="50">
        <f t="shared" ref="AT74:AT103" si="60">(AF74*R74)+_xlfn.IFNA(#N/A,0)</f>
        <v>0</v>
      </c>
      <c r="AU74" s="50">
        <f t="shared" ref="AU74:AU103" si="61">(AG74*R74)+_xlfn.IFNA(#N/A,0)</f>
        <v>0</v>
      </c>
      <c r="AV74" s="50">
        <f t="shared" ref="AV74:AV103" si="62">(AH74*R74)+_xlfn.IFNA(#N/A,0)</f>
        <v>0</v>
      </c>
      <c r="AW74" s="50">
        <f t="shared" ref="AW74:AW103" si="63">(AI74*R74)+_xlfn.IFNA(#N/A,0)</f>
        <v>0</v>
      </c>
      <c r="AX74" s="50">
        <f t="shared" ref="AX74:AX103" si="64">(AJ74*R74)+_xlfn.IFNA(#N/A,0)</f>
        <v>0</v>
      </c>
      <c r="AY74" s="45">
        <f t="shared" ref="AY74:AY103" si="65">SUM(AS74:AX74)+_xlfn.IFNA(#N/A,0)</f>
        <v>0</v>
      </c>
      <c r="AZ74" s="45">
        <f t="shared" si="58"/>
        <v>0</v>
      </c>
      <c r="BA74" s="426">
        <v>44439</v>
      </c>
      <c r="BB74" s="185"/>
    </row>
    <row r="75" spans="1:54" s="187" customFormat="1" ht="15" customHeight="1" x14ac:dyDescent="0.25">
      <c r="A75" s="213" t="s">
        <v>707</v>
      </c>
      <c r="B75" s="84" t="s">
        <v>154</v>
      </c>
      <c r="C75" s="213" t="s">
        <v>165</v>
      </c>
      <c r="D75" s="188" t="s">
        <v>660</v>
      </c>
      <c r="E75" s="172" t="s">
        <v>701</v>
      </c>
      <c r="F75" s="214" t="str">
        <f>VLOOKUP(G75,Lookups!$T$3:$U$2497,2,FALSE)</f>
        <v>CAT 2</v>
      </c>
      <c r="G75" s="76" t="str">
        <f>VLOOKUP(E75,Lookups!$S$3:$T$2492,2,FALSE)</f>
        <v>xxxxxxxxxx2</v>
      </c>
      <c r="H75" s="181" t="str">
        <f t="shared" si="31"/>
        <v>UNFI West xxxxxxxxxx2</v>
      </c>
      <c r="I75" s="43"/>
      <c r="J75" s="43"/>
      <c r="K75" s="161">
        <v>44237</v>
      </c>
      <c r="L75" s="43" t="s">
        <v>97</v>
      </c>
      <c r="M75" s="171" t="s">
        <v>133</v>
      </c>
      <c r="N75" s="237" t="s">
        <v>133</v>
      </c>
      <c r="O75" s="223">
        <f>VLOOKUP(E75,Lookups!$AD$3:$AE$148,2,FALSE)</f>
        <v>1.2309971689999999</v>
      </c>
      <c r="P75" s="226">
        <f>VLOOKUP(E75,Lookups!$AH$3:$AI$148,2,FALSE)</f>
        <v>2.5038011689999999</v>
      </c>
      <c r="Q75" s="174">
        <f>VLOOKUP(E75,Lookups!$C$3:$D$249,2,FALSE)</f>
        <v>12</v>
      </c>
      <c r="R75" s="227">
        <f>VLOOKUP(E75,Lookups!$C$3:$E$148,2,FALSE)</f>
        <v>12</v>
      </c>
      <c r="S75" s="155"/>
      <c r="T75" s="46" t="e">
        <f>IF(#REF!="A",#REF!*0.5)+_xlfn.IFNA(#N/A,0)</f>
        <v>#REF!</v>
      </c>
      <c r="U75" s="46" t="e">
        <f>IF(#REF!="b",#REF!*0.25)+_xlfn.IFNA(#N/A,0)</f>
        <v>#REF!</v>
      </c>
      <c r="V75" s="46" t="e">
        <f>IF(#REF!="C",#REF!*0.125)+_xlfn.IFNA(#N/A,0)</f>
        <v>#REF!</v>
      </c>
      <c r="W75" s="46">
        <f t="shared" si="41"/>
        <v>1.2309971689999999</v>
      </c>
      <c r="X75" s="46">
        <f t="shared" si="42"/>
        <v>0</v>
      </c>
      <c r="Y75" s="71">
        <f t="shared" si="43"/>
        <v>0</v>
      </c>
      <c r="Z75" s="71"/>
      <c r="AA75" s="71"/>
      <c r="AB75" s="71"/>
      <c r="AC75" s="112">
        <f t="shared" si="44"/>
        <v>0</v>
      </c>
      <c r="AD75" s="112">
        <f t="shared" si="45"/>
        <v>0</v>
      </c>
      <c r="AE75" s="53">
        <f t="shared" si="46"/>
        <v>0</v>
      </c>
      <c r="AF75" s="47">
        <f t="shared" si="47"/>
        <v>0</v>
      </c>
      <c r="AG75" s="47">
        <f t="shared" si="48"/>
        <v>0</v>
      </c>
      <c r="AH75" s="47">
        <f t="shared" si="49"/>
        <v>0</v>
      </c>
      <c r="AI75" s="47">
        <f t="shared" si="50"/>
        <v>0</v>
      </c>
      <c r="AJ75" s="47">
        <f t="shared" si="51"/>
        <v>0</v>
      </c>
      <c r="AK75" s="48">
        <f t="shared" si="52"/>
        <v>0</v>
      </c>
      <c r="AL75" s="48"/>
      <c r="AM75" s="48"/>
      <c r="AN75" s="145"/>
      <c r="AO75" s="145">
        <f t="shared" si="53"/>
        <v>0</v>
      </c>
      <c r="AP75" s="145">
        <f t="shared" si="54"/>
        <v>0</v>
      </c>
      <c r="AQ75" s="414">
        <f t="shared" si="55"/>
        <v>0</v>
      </c>
      <c r="AR75" s="197">
        <f t="shared" si="56"/>
        <v>0</v>
      </c>
      <c r="AS75" s="50">
        <f t="shared" si="59"/>
        <v>0</v>
      </c>
      <c r="AT75" s="50">
        <f t="shared" si="60"/>
        <v>0</v>
      </c>
      <c r="AU75" s="50">
        <f t="shared" si="61"/>
        <v>0</v>
      </c>
      <c r="AV75" s="50">
        <f t="shared" si="62"/>
        <v>0</v>
      </c>
      <c r="AW75" s="50">
        <f t="shared" si="63"/>
        <v>0</v>
      </c>
      <c r="AX75" s="50">
        <f t="shared" si="64"/>
        <v>0</v>
      </c>
      <c r="AY75" s="45">
        <f t="shared" si="65"/>
        <v>0</v>
      </c>
      <c r="AZ75" s="45">
        <f t="shared" si="58"/>
        <v>0</v>
      </c>
      <c r="BA75" s="426">
        <v>44439</v>
      </c>
      <c r="BB75" s="185"/>
    </row>
    <row r="76" spans="1:54" s="187" customFormat="1" ht="15" customHeight="1" x14ac:dyDescent="0.25">
      <c r="A76" s="213" t="s">
        <v>707</v>
      </c>
      <c r="B76" s="84" t="s">
        <v>154</v>
      </c>
      <c r="C76" s="213" t="s">
        <v>165</v>
      </c>
      <c r="D76" s="188" t="s">
        <v>660</v>
      </c>
      <c r="E76" s="191" t="s">
        <v>702</v>
      </c>
      <c r="F76" s="214" t="str">
        <f>VLOOKUP(G76,Lookups!$T$3:$U$2497,2,FALSE)</f>
        <v>CAT 3</v>
      </c>
      <c r="G76" s="76" t="str">
        <f>VLOOKUP(E76,Lookups!$S$3:$T$2492,2,FALSE)</f>
        <v>xxxxxxxxxx3</v>
      </c>
      <c r="H76" s="181" t="str">
        <f t="shared" si="31"/>
        <v>UNFI West xxxxxxxxxx3</v>
      </c>
      <c r="I76" s="43"/>
      <c r="J76" s="43"/>
      <c r="K76" s="161">
        <v>44237</v>
      </c>
      <c r="L76" s="43" t="s">
        <v>97</v>
      </c>
      <c r="M76" s="171" t="s">
        <v>133</v>
      </c>
      <c r="N76" s="237" t="s">
        <v>133</v>
      </c>
      <c r="O76" s="223">
        <f>VLOOKUP(E76,Lookups!$AD$3:$AE$148,2,FALSE)</f>
        <v>1.169229504</v>
      </c>
      <c r="P76" s="226">
        <f>VLOOKUP(E76,Lookups!$AH$3:$AI$148,2,FALSE)</f>
        <v>2.8760148220000001</v>
      </c>
      <c r="Q76" s="174">
        <f>VLOOKUP(E76,Lookups!$C$3:$D$249,2,FALSE)</f>
        <v>12</v>
      </c>
      <c r="R76" s="227">
        <f>VLOOKUP(E76,Lookups!$C$3:$E$148,2,FALSE)</f>
        <v>12</v>
      </c>
      <c r="S76" s="155"/>
      <c r="T76" s="46" t="e">
        <f>IF(#REF!="A",#REF!*0.5)+_xlfn.IFNA(#N/A,0)</f>
        <v>#REF!</v>
      </c>
      <c r="U76" s="46" t="e">
        <f>IF(#REF!="b",#REF!*0.25)+_xlfn.IFNA(#N/A,0)</f>
        <v>#REF!</v>
      </c>
      <c r="V76" s="46" t="e">
        <f>IF(#REF!="C",#REF!*0.125)+_xlfn.IFNA(#N/A,0)</f>
        <v>#REF!</v>
      </c>
      <c r="W76" s="46">
        <f t="shared" si="41"/>
        <v>1.169229504</v>
      </c>
      <c r="X76" s="46">
        <f t="shared" si="42"/>
        <v>0</v>
      </c>
      <c r="Y76" s="71">
        <f t="shared" si="43"/>
        <v>0</v>
      </c>
      <c r="Z76" s="71"/>
      <c r="AA76" s="71"/>
      <c r="AB76" s="71"/>
      <c r="AC76" s="112">
        <f t="shared" si="44"/>
        <v>0</v>
      </c>
      <c r="AD76" s="112">
        <f t="shared" si="45"/>
        <v>0</v>
      </c>
      <c r="AE76" s="53">
        <f t="shared" si="46"/>
        <v>0</v>
      </c>
      <c r="AF76" s="47">
        <f t="shared" si="47"/>
        <v>0</v>
      </c>
      <c r="AG76" s="47">
        <f t="shared" si="48"/>
        <v>0</v>
      </c>
      <c r="AH76" s="47">
        <f t="shared" si="49"/>
        <v>0</v>
      </c>
      <c r="AI76" s="47">
        <f t="shared" si="50"/>
        <v>0</v>
      </c>
      <c r="AJ76" s="47">
        <f t="shared" si="51"/>
        <v>0</v>
      </c>
      <c r="AK76" s="48">
        <f t="shared" si="52"/>
        <v>0</v>
      </c>
      <c r="AL76" s="48"/>
      <c r="AM76" s="48"/>
      <c r="AN76" s="145"/>
      <c r="AO76" s="145">
        <f t="shared" si="53"/>
        <v>0</v>
      </c>
      <c r="AP76" s="145">
        <f t="shared" si="54"/>
        <v>0</v>
      </c>
      <c r="AQ76" s="414">
        <f t="shared" si="55"/>
        <v>0</v>
      </c>
      <c r="AR76" s="197">
        <f t="shared" si="56"/>
        <v>0</v>
      </c>
      <c r="AS76" s="50">
        <f t="shared" si="59"/>
        <v>0</v>
      </c>
      <c r="AT76" s="50">
        <f t="shared" si="60"/>
        <v>0</v>
      </c>
      <c r="AU76" s="50">
        <f t="shared" si="61"/>
        <v>0</v>
      </c>
      <c r="AV76" s="50">
        <f t="shared" si="62"/>
        <v>0</v>
      </c>
      <c r="AW76" s="50">
        <f t="shared" si="63"/>
        <v>0</v>
      </c>
      <c r="AX76" s="50">
        <f t="shared" si="64"/>
        <v>0</v>
      </c>
      <c r="AY76" s="45">
        <f t="shared" si="65"/>
        <v>0</v>
      </c>
      <c r="AZ76" s="437">
        <f t="shared" si="58"/>
        <v>0</v>
      </c>
      <c r="BA76" s="439">
        <v>44439</v>
      </c>
      <c r="BB76" s="216"/>
    </row>
    <row r="77" spans="1:54" s="187" customFormat="1" ht="15" customHeight="1" x14ac:dyDescent="0.25">
      <c r="A77" s="213" t="s">
        <v>707</v>
      </c>
      <c r="B77" s="84" t="s">
        <v>154</v>
      </c>
      <c r="C77" s="213" t="s">
        <v>165</v>
      </c>
      <c r="D77" s="188" t="s">
        <v>660</v>
      </c>
      <c r="E77" s="191" t="s">
        <v>703</v>
      </c>
      <c r="F77" s="214" t="str">
        <f>VLOOKUP(G77,Lookups!$T$3:$U$2497,2,FALSE)</f>
        <v>CAT 4</v>
      </c>
      <c r="G77" s="76" t="str">
        <f>VLOOKUP(E77,Lookups!$S$3:$T$2492,2,FALSE)</f>
        <v>xxxxxxxxxx4</v>
      </c>
      <c r="H77" s="181" t="str">
        <f t="shared" si="31"/>
        <v>UNFI West xxxxxxxxxx4</v>
      </c>
      <c r="I77" s="43"/>
      <c r="J77" s="43"/>
      <c r="K77" s="161">
        <v>44237</v>
      </c>
      <c r="L77" s="43" t="s">
        <v>97</v>
      </c>
      <c r="M77" s="171" t="s">
        <v>133</v>
      </c>
      <c r="N77" s="237" t="s">
        <v>133</v>
      </c>
      <c r="O77" s="223">
        <f>VLOOKUP(E77,Lookups!$AD$3:$AE$148,2,FALSE)</f>
        <v>1.2623833040000001</v>
      </c>
      <c r="P77" s="226">
        <f>VLOOKUP(E77,Lookups!$AH$3:$AI$148,2,FALSE)</f>
        <v>2.370249088</v>
      </c>
      <c r="Q77" s="174">
        <f>VLOOKUP(E77,Lookups!$C$3:$D$249,2,FALSE)</f>
        <v>12</v>
      </c>
      <c r="R77" s="227">
        <f>VLOOKUP(E77,Lookups!$C$3:$E$148,2,FALSE)</f>
        <v>12</v>
      </c>
      <c r="S77" s="155"/>
      <c r="T77" s="46" t="e">
        <f>IF(#REF!="A",#REF!*0.5)+_xlfn.IFNA(#N/A,0)</f>
        <v>#REF!</v>
      </c>
      <c r="U77" s="46" t="e">
        <f>IF(#REF!="b",#REF!*0.25)+_xlfn.IFNA(#N/A,0)</f>
        <v>#REF!</v>
      </c>
      <c r="V77" s="46" t="e">
        <f>IF(#REF!="C",#REF!*0.125)+_xlfn.IFNA(#N/A,0)</f>
        <v>#REF!</v>
      </c>
      <c r="W77" s="46">
        <f t="shared" si="41"/>
        <v>1.2623833040000001</v>
      </c>
      <c r="X77" s="46">
        <f t="shared" si="42"/>
        <v>0</v>
      </c>
      <c r="Y77" s="71">
        <f t="shared" si="43"/>
        <v>0</v>
      </c>
      <c r="Z77" s="71"/>
      <c r="AA77" s="71"/>
      <c r="AB77" s="71"/>
      <c r="AC77" s="112">
        <f t="shared" si="44"/>
        <v>0</v>
      </c>
      <c r="AD77" s="112">
        <f t="shared" si="45"/>
        <v>0</v>
      </c>
      <c r="AE77" s="53">
        <f t="shared" si="46"/>
        <v>0</v>
      </c>
      <c r="AF77" s="47">
        <f t="shared" si="47"/>
        <v>0</v>
      </c>
      <c r="AG77" s="47">
        <f t="shared" si="48"/>
        <v>0</v>
      </c>
      <c r="AH77" s="47">
        <f t="shared" si="49"/>
        <v>0</v>
      </c>
      <c r="AI77" s="47">
        <f t="shared" si="50"/>
        <v>0</v>
      </c>
      <c r="AJ77" s="47">
        <f t="shared" si="51"/>
        <v>0</v>
      </c>
      <c r="AK77" s="48">
        <f t="shared" si="52"/>
        <v>0</v>
      </c>
      <c r="AL77" s="48"/>
      <c r="AM77" s="48"/>
      <c r="AN77" s="145"/>
      <c r="AO77" s="145">
        <f t="shared" si="53"/>
        <v>0</v>
      </c>
      <c r="AP77" s="145">
        <f t="shared" si="54"/>
        <v>0</v>
      </c>
      <c r="AQ77" s="414">
        <f t="shared" si="55"/>
        <v>0</v>
      </c>
      <c r="AR77" s="197">
        <f t="shared" si="56"/>
        <v>0</v>
      </c>
      <c r="AS77" s="50">
        <f t="shared" si="59"/>
        <v>0</v>
      </c>
      <c r="AT77" s="50">
        <f t="shared" si="60"/>
        <v>0</v>
      </c>
      <c r="AU77" s="50">
        <f t="shared" si="61"/>
        <v>0</v>
      </c>
      <c r="AV77" s="50">
        <f t="shared" si="62"/>
        <v>0</v>
      </c>
      <c r="AW77" s="50">
        <f t="shared" si="63"/>
        <v>0</v>
      </c>
      <c r="AX77" s="50">
        <f t="shared" si="64"/>
        <v>0</v>
      </c>
      <c r="AY77" s="45">
        <f t="shared" si="65"/>
        <v>0</v>
      </c>
      <c r="AZ77" s="437">
        <f t="shared" si="58"/>
        <v>0</v>
      </c>
      <c r="BA77" s="439">
        <v>44439</v>
      </c>
      <c r="BB77" s="216"/>
    </row>
    <row r="78" spans="1:54" s="187" customFormat="1" ht="15" customHeight="1" x14ac:dyDescent="0.25">
      <c r="A78" s="213" t="s">
        <v>707</v>
      </c>
      <c r="B78" s="84" t="s">
        <v>154</v>
      </c>
      <c r="C78" s="213" t="s">
        <v>165</v>
      </c>
      <c r="D78" s="188" t="s">
        <v>660</v>
      </c>
      <c r="E78" s="191" t="s">
        <v>704</v>
      </c>
      <c r="F78" s="214" t="str">
        <f>VLOOKUP(G78,Lookups!$T$3:$U$2497,2,FALSE)</f>
        <v>CAT 5</v>
      </c>
      <c r="G78" s="76" t="str">
        <f>VLOOKUP(E78,Lookups!$S$3:$T$2492,2,FALSE)</f>
        <v>xxxxxxxxxx5</v>
      </c>
      <c r="H78" s="181" t="str">
        <f t="shared" si="31"/>
        <v>UNFI West xxxxxxxxxx5</v>
      </c>
      <c r="I78" s="43"/>
      <c r="J78" s="43"/>
      <c r="K78" s="161">
        <v>44237</v>
      </c>
      <c r="L78" s="43" t="s">
        <v>97</v>
      </c>
      <c r="M78" s="171" t="s">
        <v>133</v>
      </c>
      <c r="N78" s="237" t="s">
        <v>133</v>
      </c>
      <c r="O78" s="223">
        <f>VLOOKUP(E78,Lookups!$AD$3:$AE$148,2,FALSE)</f>
        <v>1.0035713159999999</v>
      </c>
      <c r="P78" s="226">
        <f>VLOOKUP(E78,Lookups!$AH$3:$AI$148,2,FALSE)</f>
        <v>1.926370728</v>
      </c>
      <c r="Q78" s="174">
        <f>VLOOKUP(E78,Lookups!$C$3:$D$249,2,FALSE)</f>
        <v>12</v>
      </c>
      <c r="R78" s="227">
        <f>VLOOKUP(E78,Lookups!$C$3:$E$148,2,FALSE)</f>
        <v>12</v>
      </c>
      <c r="S78" s="155"/>
      <c r="T78" s="46" t="e">
        <f>IF(#REF!="A",#REF!*0.5)+_xlfn.IFNA(#N/A,0)</f>
        <v>#REF!</v>
      </c>
      <c r="U78" s="46" t="e">
        <f>IF(#REF!="b",#REF!*0.25)+_xlfn.IFNA(#N/A,0)</f>
        <v>#REF!</v>
      </c>
      <c r="V78" s="46" t="e">
        <f>IF(#REF!="C",#REF!*0.125)+_xlfn.IFNA(#N/A,0)</f>
        <v>#REF!</v>
      </c>
      <c r="W78" s="46">
        <f t="shared" si="41"/>
        <v>1.0035713159999999</v>
      </c>
      <c r="X78" s="46">
        <f t="shared" si="42"/>
        <v>0</v>
      </c>
      <c r="Y78" s="71">
        <f t="shared" si="43"/>
        <v>0</v>
      </c>
      <c r="Z78" s="71"/>
      <c r="AA78" s="71"/>
      <c r="AB78" s="71"/>
      <c r="AC78" s="112">
        <f t="shared" si="44"/>
        <v>0</v>
      </c>
      <c r="AD78" s="112">
        <f t="shared" si="45"/>
        <v>0</v>
      </c>
      <c r="AE78" s="53">
        <f t="shared" si="46"/>
        <v>0</v>
      </c>
      <c r="AF78" s="47">
        <f t="shared" si="47"/>
        <v>0</v>
      </c>
      <c r="AG78" s="47">
        <f t="shared" si="48"/>
        <v>0</v>
      </c>
      <c r="AH78" s="47">
        <f t="shared" si="49"/>
        <v>0</v>
      </c>
      <c r="AI78" s="47">
        <f t="shared" si="50"/>
        <v>0</v>
      </c>
      <c r="AJ78" s="47">
        <f t="shared" si="51"/>
        <v>0</v>
      </c>
      <c r="AK78" s="48">
        <f t="shared" si="52"/>
        <v>0</v>
      </c>
      <c r="AL78" s="48"/>
      <c r="AM78" s="48"/>
      <c r="AN78" s="145"/>
      <c r="AO78" s="145">
        <f t="shared" si="53"/>
        <v>0</v>
      </c>
      <c r="AP78" s="145">
        <f t="shared" si="54"/>
        <v>0</v>
      </c>
      <c r="AQ78" s="414">
        <f t="shared" si="55"/>
        <v>0</v>
      </c>
      <c r="AR78" s="197">
        <f t="shared" si="56"/>
        <v>0</v>
      </c>
      <c r="AS78" s="50">
        <f t="shared" si="59"/>
        <v>0</v>
      </c>
      <c r="AT78" s="50">
        <f t="shared" si="60"/>
        <v>0</v>
      </c>
      <c r="AU78" s="50">
        <f t="shared" si="61"/>
        <v>0</v>
      </c>
      <c r="AV78" s="50">
        <f t="shared" si="62"/>
        <v>0</v>
      </c>
      <c r="AW78" s="50">
        <f t="shared" si="63"/>
        <v>0</v>
      </c>
      <c r="AX78" s="50">
        <f t="shared" si="64"/>
        <v>0</v>
      </c>
      <c r="AY78" s="45">
        <f t="shared" si="65"/>
        <v>0</v>
      </c>
      <c r="AZ78" s="437">
        <f t="shared" si="58"/>
        <v>0</v>
      </c>
      <c r="BA78" s="439">
        <v>44439</v>
      </c>
      <c r="BB78" s="216"/>
    </row>
    <row r="79" spans="1:54" s="187" customFormat="1" ht="15" customHeight="1" x14ac:dyDescent="0.25">
      <c r="A79" s="43" t="s">
        <v>706</v>
      </c>
      <c r="B79" s="84" t="s">
        <v>160</v>
      </c>
      <c r="C79" s="213" t="s">
        <v>164</v>
      </c>
      <c r="D79" s="188" t="s">
        <v>662</v>
      </c>
      <c r="E79" s="172" t="s">
        <v>700</v>
      </c>
      <c r="F79" s="214" t="str">
        <f>VLOOKUP(G79,Lookups!$T$3:$U$2497,2,FALSE)</f>
        <v>CAT 1</v>
      </c>
      <c r="G79" s="76" t="str">
        <f>VLOOKUP(E79,Lookups!$S$3:$T$2492,2,FALSE)</f>
        <v>xxxxxxxxxx1</v>
      </c>
      <c r="H79" s="181" t="str">
        <f t="shared" si="31"/>
        <v>UNFI East xxxxxxxxxx1</v>
      </c>
      <c r="I79" s="43"/>
      <c r="J79" s="43">
        <v>78</v>
      </c>
      <c r="K79" s="161">
        <v>45017</v>
      </c>
      <c r="L79" s="43" t="s">
        <v>98</v>
      </c>
      <c r="M79" s="154">
        <v>45170</v>
      </c>
      <c r="N79" s="225">
        <v>0.75</v>
      </c>
      <c r="O79" s="223">
        <f>VLOOKUP(E79,Lookups!$AD$3:$AE$148,2,FALSE)</f>
        <v>1.2</v>
      </c>
      <c r="P79" s="226">
        <f>VLOOKUP(E79,Lookups!$AH$3:$AI$148,2,FALSE)</f>
        <v>3</v>
      </c>
      <c r="Q79" s="174">
        <f>VLOOKUP(E79,Lookups!$C$3:$D$249,2,FALSE)</f>
        <v>12</v>
      </c>
      <c r="R79" s="227">
        <f>VLOOKUP(E79,Lookups!$C$3:$E$148,2,FALSE)</f>
        <v>12</v>
      </c>
      <c r="S79" s="156">
        <v>3</v>
      </c>
      <c r="T79" s="46" t="e">
        <f>IF(#REF!="A",#REF!*0.5)+_xlfn.IFNA(#N/A,0)</f>
        <v>#REF!</v>
      </c>
      <c r="U79" s="46" t="e">
        <f>IF(#REF!="b",#REF!*0.25)+_xlfn.IFNA(#N/A,0)</f>
        <v>#REF!</v>
      </c>
      <c r="V79" s="46" t="e">
        <f>IF(#REF!="C",#REF!*0.125)+_xlfn.IFNA(#N/A,0)</f>
        <v>#REF!</v>
      </c>
      <c r="W79" s="46">
        <f t="shared" si="41"/>
        <v>0</v>
      </c>
      <c r="X79" s="46">
        <f t="shared" si="42"/>
        <v>0</v>
      </c>
      <c r="Y79" s="71">
        <f t="shared" si="43"/>
        <v>234</v>
      </c>
      <c r="Z79" s="71"/>
      <c r="AA79" s="71"/>
      <c r="AB79" s="71"/>
      <c r="AC79" s="112">
        <f t="shared" si="44"/>
        <v>0</v>
      </c>
      <c r="AD79" s="112">
        <f t="shared" si="45"/>
        <v>0</v>
      </c>
      <c r="AE79" s="53">
        <f t="shared" si="46"/>
        <v>12168</v>
      </c>
      <c r="AF79" s="47">
        <f t="shared" si="47"/>
        <v>0</v>
      </c>
      <c r="AG79" s="47">
        <f t="shared" si="48"/>
        <v>0</v>
      </c>
      <c r="AH79" s="47">
        <f t="shared" si="49"/>
        <v>0</v>
      </c>
      <c r="AI79" s="47">
        <f t="shared" si="50"/>
        <v>0</v>
      </c>
      <c r="AJ79" s="47">
        <f t="shared" si="51"/>
        <v>0</v>
      </c>
      <c r="AK79" s="48">
        <f t="shared" si="52"/>
        <v>1014</v>
      </c>
      <c r="AL79" s="48"/>
      <c r="AM79" s="48"/>
      <c r="AN79" s="145"/>
      <c r="AO79" s="145">
        <f t="shared" si="53"/>
        <v>0</v>
      </c>
      <c r="AP79" s="145">
        <f t="shared" si="54"/>
        <v>0</v>
      </c>
      <c r="AQ79" s="414">
        <f t="shared" si="55"/>
        <v>1014</v>
      </c>
      <c r="AR79" s="197">
        <f t="shared" si="56"/>
        <v>84.5</v>
      </c>
      <c r="AS79" s="50">
        <f t="shared" si="59"/>
        <v>146016</v>
      </c>
      <c r="AT79" s="50">
        <f t="shared" si="60"/>
        <v>0</v>
      </c>
      <c r="AU79" s="50">
        <f t="shared" si="61"/>
        <v>0</v>
      </c>
      <c r="AV79" s="50">
        <f t="shared" si="62"/>
        <v>0</v>
      </c>
      <c r="AW79" s="50">
        <f t="shared" si="63"/>
        <v>0</v>
      </c>
      <c r="AX79" s="50">
        <f t="shared" si="64"/>
        <v>0</v>
      </c>
      <c r="AY79" s="45">
        <f t="shared" si="65"/>
        <v>146016</v>
      </c>
      <c r="AZ79" s="437">
        <f t="shared" si="58"/>
        <v>12168</v>
      </c>
      <c r="BA79" s="442">
        <v>44972</v>
      </c>
      <c r="BB79" s="186"/>
    </row>
    <row r="80" spans="1:54" s="187" customFormat="1" ht="15" customHeight="1" x14ac:dyDescent="0.25">
      <c r="A80" s="43" t="s">
        <v>706</v>
      </c>
      <c r="B80" s="84" t="s">
        <v>160</v>
      </c>
      <c r="C80" s="213" t="s">
        <v>164</v>
      </c>
      <c r="D80" s="188" t="s">
        <v>662</v>
      </c>
      <c r="E80" s="94" t="s">
        <v>701</v>
      </c>
      <c r="F80" s="214" t="str">
        <f>VLOOKUP(G80,Lookups!$T$3:$U$2497,2,FALSE)</f>
        <v>CAT 2</v>
      </c>
      <c r="G80" s="76" t="str">
        <f>VLOOKUP(E80,Lookups!$S$3:$T$2492,2,FALSE)</f>
        <v>xxxxxxxxxx2</v>
      </c>
      <c r="H80" s="181" t="str">
        <f t="shared" si="31"/>
        <v>UNFI East xxxxxxxxxx2</v>
      </c>
      <c r="I80" s="43"/>
      <c r="J80" s="43">
        <v>78</v>
      </c>
      <c r="K80" s="161">
        <v>45017</v>
      </c>
      <c r="L80" s="43" t="s">
        <v>98</v>
      </c>
      <c r="M80" s="154">
        <v>45170</v>
      </c>
      <c r="N80" s="225">
        <v>0.75</v>
      </c>
      <c r="O80" s="223">
        <f>VLOOKUP(E80,Lookups!$AD$3:$AE$148,2,FALSE)</f>
        <v>1.2309971689999999</v>
      </c>
      <c r="P80" s="226">
        <f>VLOOKUP(E80,Lookups!$AH$3:$AI$148,2,FALSE)</f>
        <v>2.5038011689999999</v>
      </c>
      <c r="Q80" s="174">
        <f>VLOOKUP(E80,Lookups!$C$3:$D$249,2,FALSE)</f>
        <v>12</v>
      </c>
      <c r="R80" s="227">
        <f>VLOOKUP(E80,Lookups!$C$3:$E$148,2,FALSE)</f>
        <v>12</v>
      </c>
      <c r="S80" s="156">
        <v>3</v>
      </c>
      <c r="T80" s="46" t="e">
        <f>IF(#REF!="A",#REF!*0.5)+_xlfn.IFNA(#N/A,0)</f>
        <v>#REF!</v>
      </c>
      <c r="U80" s="46" t="e">
        <f>IF(#REF!="b",#REF!*0.25)+_xlfn.IFNA(#N/A,0)</f>
        <v>#REF!</v>
      </c>
      <c r="V80" s="46" t="e">
        <f>IF(#REF!="C",#REF!*0.125)+_xlfn.IFNA(#N/A,0)</f>
        <v>#REF!</v>
      </c>
      <c r="W80" s="46">
        <f t="shared" si="41"/>
        <v>0</v>
      </c>
      <c r="X80" s="46">
        <f t="shared" si="42"/>
        <v>0</v>
      </c>
      <c r="Y80" s="71">
        <f t="shared" si="43"/>
        <v>234</v>
      </c>
      <c r="Z80" s="71"/>
      <c r="AA80" s="71"/>
      <c r="AB80" s="71"/>
      <c r="AC80" s="112">
        <f t="shared" si="44"/>
        <v>0</v>
      </c>
      <c r="AD80" s="112">
        <f t="shared" si="45"/>
        <v>0</v>
      </c>
      <c r="AE80" s="53">
        <f t="shared" si="46"/>
        <v>12168</v>
      </c>
      <c r="AF80" s="47">
        <f t="shared" si="47"/>
        <v>0</v>
      </c>
      <c r="AG80" s="47">
        <f t="shared" si="48"/>
        <v>0</v>
      </c>
      <c r="AH80" s="47">
        <f t="shared" si="49"/>
        <v>0</v>
      </c>
      <c r="AI80" s="47">
        <f t="shared" si="50"/>
        <v>0</v>
      </c>
      <c r="AJ80" s="47">
        <f t="shared" si="51"/>
        <v>0</v>
      </c>
      <c r="AK80" s="48">
        <f t="shared" si="52"/>
        <v>1014</v>
      </c>
      <c r="AL80" s="48"/>
      <c r="AM80" s="48"/>
      <c r="AN80" s="145"/>
      <c r="AO80" s="145">
        <f t="shared" si="53"/>
        <v>0</v>
      </c>
      <c r="AP80" s="145">
        <f t="shared" si="54"/>
        <v>0</v>
      </c>
      <c r="AQ80" s="414">
        <f t="shared" si="55"/>
        <v>1014</v>
      </c>
      <c r="AR80" s="197">
        <f t="shared" si="56"/>
        <v>84.5</v>
      </c>
      <c r="AS80" s="50">
        <f t="shared" si="59"/>
        <v>146016</v>
      </c>
      <c r="AT80" s="50">
        <f t="shared" si="60"/>
        <v>0</v>
      </c>
      <c r="AU80" s="50">
        <f t="shared" si="61"/>
        <v>0</v>
      </c>
      <c r="AV80" s="50">
        <f t="shared" si="62"/>
        <v>0</v>
      </c>
      <c r="AW80" s="50">
        <f t="shared" si="63"/>
        <v>0</v>
      </c>
      <c r="AX80" s="50">
        <f t="shared" si="64"/>
        <v>0</v>
      </c>
      <c r="AY80" s="45">
        <f t="shared" si="65"/>
        <v>146016</v>
      </c>
      <c r="AZ80" s="437">
        <f t="shared" si="58"/>
        <v>12168</v>
      </c>
      <c r="BA80" s="442">
        <v>44972</v>
      </c>
      <c r="BB80" s="186"/>
    </row>
    <row r="81" spans="1:56" s="187" customFormat="1" ht="15" customHeight="1" x14ac:dyDescent="0.25">
      <c r="A81" s="43" t="s">
        <v>706</v>
      </c>
      <c r="B81" s="84" t="s">
        <v>160</v>
      </c>
      <c r="C81" s="213" t="s">
        <v>164</v>
      </c>
      <c r="D81" s="188" t="s">
        <v>662</v>
      </c>
      <c r="E81" s="191" t="s">
        <v>702</v>
      </c>
      <c r="F81" s="214" t="str">
        <f>VLOOKUP(G81,Lookups!$T$3:$U$2497,2,FALSE)</f>
        <v>CAT 3</v>
      </c>
      <c r="G81" s="76" t="str">
        <f>VLOOKUP(E81,Lookups!$S$3:$T$2492,2,FALSE)</f>
        <v>xxxxxxxxxx3</v>
      </c>
      <c r="H81" s="181" t="str">
        <f t="shared" si="31"/>
        <v>UNFI East xxxxxxxxxx3</v>
      </c>
      <c r="I81" s="43"/>
      <c r="J81" s="43">
        <v>78</v>
      </c>
      <c r="K81" s="161">
        <v>45017</v>
      </c>
      <c r="L81" s="43" t="s">
        <v>98</v>
      </c>
      <c r="M81" s="154">
        <v>45170</v>
      </c>
      <c r="N81" s="225">
        <v>0.75</v>
      </c>
      <c r="O81" s="223">
        <f>VLOOKUP(E81,Lookups!$AD$3:$AE$148,2,FALSE)</f>
        <v>1.169229504</v>
      </c>
      <c r="P81" s="226">
        <f>VLOOKUP(E81,Lookups!$AH$3:$AI$148,2,FALSE)</f>
        <v>2.8760148220000001</v>
      </c>
      <c r="Q81" s="174">
        <f>VLOOKUP(E81,Lookups!$C$3:$D$249,2,FALSE)</f>
        <v>12</v>
      </c>
      <c r="R81" s="227">
        <f>VLOOKUP(E81,Lookups!$C$3:$E$148,2,FALSE)</f>
        <v>12</v>
      </c>
      <c r="S81" s="156">
        <v>3</v>
      </c>
      <c r="T81" s="46" t="e">
        <f>IF(#REF!="A",#REF!*0.5)+_xlfn.IFNA(#N/A,0)</f>
        <v>#REF!</v>
      </c>
      <c r="U81" s="46" t="e">
        <f>IF(#REF!="b",#REF!*0.25)+_xlfn.IFNA(#N/A,0)</f>
        <v>#REF!</v>
      </c>
      <c r="V81" s="46" t="e">
        <f>IF(#REF!="C",#REF!*0.125)+_xlfn.IFNA(#N/A,0)</f>
        <v>#REF!</v>
      </c>
      <c r="W81" s="46">
        <f t="shared" si="41"/>
        <v>0</v>
      </c>
      <c r="X81" s="46">
        <f t="shared" si="42"/>
        <v>0</v>
      </c>
      <c r="Y81" s="71">
        <f t="shared" si="43"/>
        <v>234</v>
      </c>
      <c r="Z81" s="71"/>
      <c r="AA81" s="71"/>
      <c r="AB81" s="71"/>
      <c r="AC81" s="112">
        <f t="shared" si="44"/>
        <v>0</v>
      </c>
      <c r="AD81" s="112">
        <f t="shared" si="45"/>
        <v>0</v>
      </c>
      <c r="AE81" s="53">
        <f t="shared" si="46"/>
        <v>12168</v>
      </c>
      <c r="AF81" s="47">
        <f t="shared" si="47"/>
        <v>0</v>
      </c>
      <c r="AG81" s="47">
        <f t="shared" si="48"/>
        <v>0</v>
      </c>
      <c r="AH81" s="47">
        <f t="shared" si="49"/>
        <v>0</v>
      </c>
      <c r="AI81" s="47">
        <f t="shared" si="50"/>
        <v>0</v>
      </c>
      <c r="AJ81" s="47">
        <f t="shared" si="51"/>
        <v>0</v>
      </c>
      <c r="AK81" s="48">
        <f t="shared" si="52"/>
        <v>1014</v>
      </c>
      <c r="AL81" s="48"/>
      <c r="AM81" s="48"/>
      <c r="AN81" s="145"/>
      <c r="AO81" s="145">
        <f t="shared" si="53"/>
        <v>0</v>
      </c>
      <c r="AP81" s="145">
        <f t="shared" si="54"/>
        <v>0</v>
      </c>
      <c r="AQ81" s="414">
        <f t="shared" si="55"/>
        <v>1014</v>
      </c>
      <c r="AR81" s="197">
        <f t="shared" si="56"/>
        <v>84.5</v>
      </c>
      <c r="AS81" s="50">
        <f t="shared" si="59"/>
        <v>146016</v>
      </c>
      <c r="AT81" s="50">
        <f t="shared" si="60"/>
        <v>0</v>
      </c>
      <c r="AU81" s="50">
        <f t="shared" si="61"/>
        <v>0</v>
      </c>
      <c r="AV81" s="50">
        <f t="shared" si="62"/>
        <v>0</v>
      </c>
      <c r="AW81" s="50">
        <f t="shared" si="63"/>
        <v>0</v>
      </c>
      <c r="AX81" s="50">
        <f t="shared" si="64"/>
        <v>0</v>
      </c>
      <c r="AY81" s="45">
        <f t="shared" si="65"/>
        <v>146016</v>
      </c>
      <c r="AZ81" s="45">
        <f t="shared" si="58"/>
        <v>12168</v>
      </c>
      <c r="BA81" s="429">
        <v>44972</v>
      </c>
      <c r="BB81" s="182"/>
    </row>
    <row r="82" spans="1:56" s="187" customFormat="1" ht="15" customHeight="1" x14ac:dyDescent="0.25">
      <c r="A82" s="43" t="s">
        <v>706</v>
      </c>
      <c r="B82" s="84" t="s">
        <v>160</v>
      </c>
      <c r="C82" s="157" t="s">
        <v>164</v>
      </c>
      <c r="D82" s="188" t="s">
        <v>660</v>
      </c>
      <c r="E82" s="191" t="s">
        <v>703</v>
      </c>
      <c r="F82" s="214" t="str">
        <f>VLOOKUP(G82,Lookups!$T$3:$U$2497,2,FALSE)</f>
        <v>CAT 4</v>
      </c>
      <c r="G82" s="76" t="str">
        <f>VLOOKUP(E82,Lookups!$S$3:$T$2492,2,FALSE)</f>
        <v>xxxxxxxxxx4</v>
      </c>
      <c r="H82" s="181" t="str">
        <f t="shared" si="31"/>
        <v>UNFI East xxxxxxxxxx4</v>
      </c>
      <c r="I82" s="43"/>
      <c r="J82" s="157"/>
      <c r="K82" s="161">
        <v>44256</v>
      </c>
      <c r="L82" s="157" t="s">
        <v>97</v>
      </c>
      <c r="M82" s="209" t="s">
        <v>133</v>
      </c>
      <c r="N82" s="224" t="s">
        <v>133</v>
      </c>
      <c r="O82" s="223">
        <f>VLOOKUP(E82,Lookups!$AD$3:$AE$148,2,FALSE)</f>
        <v>1.2623833040000001</v>
      </c>
      <c r="P82" s="226">
        <f>VLOOKUP(E82,Lookups!$AH$3:$AI$148,2,FALSE)</f>
        <v>2.370249088</v>
      </c>
      <c r="Q82" s="174">
        <f>VLOOKUP(E82,Lookups!$C$3:$D$249,2,FALSE)</f>
        <v>12</v>
      </c>
      <c r="R82" s="227">
        <f>VLOOKUP(E82,Lookups!$C$3:$E$148,2,FALSE)</f>
        <v>12</v>
      </c>
      <c r="S82" s="155"/>
      <c r="T82" s="46" t="e">
        <f>IF(#REF!="A",#REF!*0.5)+_xlfn.IFNA(#N/A,0)</f>
        <v>#REF!</v>
      </c>
      <c r="U82" s="46" t="e">
        <f>IF(#REF!="b",#REF!*0.25)+_xlfn.IFNA(#N/A,0)</f>
        <v>#REF!</v>
      </c>
      <c r="V82" s="46" t="e">
        <f>IF(#REF!="C",#REF!*0.125)+_xlfn.IFNA(#N/A,0)</f>
        <v>#REF!</v>
      </c>
      <c r="W82" s="46">
        <f t="shared" si="41"/>
        <v>1.2623833040000001</v>
      </c>
      <c r="X82" s="46">
        <f t="shared" si="42"/>
        <v>0</v>
      </c>
      <c r="Y82" s="71">
        <f t="shared" si="43"/>
        <v>0</v>
      </c>
      <c r="Z82" s="71"/>
      <c r="AA82" s="71"/>
      <c r="AB82" s="71"/>
      <c r="AC82" s="112">
        <f t="shared" si="44"/>
        <v>0</v>
      </c>
      <c r="AD82" s="112">
        <f t="shared" si="45"/>
        <v>0</v>
      </c>
      <c r="AE82" s="53">
        <f t="shared" si="46"/>
        <v>0</v>
      </c>
      <c r="AF82" s="47">
        <f t="shared" si="47"/>
        <v>0</v>
      </c>
      <c r="AG82" s="47">
        <f t="shared" si="48"/>
        <v>0</v>
      </c>
      <c r="AH82" s="47">
        <f t="shared" si="49"/>
        <v>0</v>
      </c>
      <c r="AI82" s="47">
        <f t="shared" si="50"/>
        <v>0</v>
      </c>
      <c r="AJ82" s="47">
        <f t="shared" si="51"/>
        <v>0</v>
      </c>
      <c r="AK82" s="48">
        <f t="shared" si="52"/>
        <v>0</v>
      </c>
      <c r="AL82" s="48"/>
      <c r="AM82" s="48"/>
      <c r="AN82" s="145"/>
      <c r="AO82" s="145">
        <f t="shared" si="53"/>
        <v>0</v>
      </c>
      <c r="AP82" s="145">
        <f t="shared" si="54"/>
        <v>0</v>
      </c>
      <c r="AQ82" s="414">
        <f t="shared" si="55"/>
        <v>0</v>
      </c>
      <c r="AR82" s="197">
        <f t="shared" si="56"/>
        <v>0</v>
      </c>
      <c r="AS82" s="50">
        <f t="shared" si="59"/>
        <v>0</v>
      </c>
      <c r="AT82" s="50">
        <f t="shared" si="60"/>
        <v>0</v>
      </c>
      <c r="AU82" s="50">
        <f t="shared" si="61"/>
        <v>0</v>
      </c>
      <c r="AV82" s="50">
        <f t="shared" si="62"/>
        <v>0</v>
      </c>
      <c r="AW82" s="50">
        <f t="shared" si="63"/>
        <v>0</v>
      </c>
      <c r="AX82" s="50">
        <f t="shared" si="64"/>
        <v>0</v>
      </c>
      <c r="AY82" s="45">
        <f t="shared" si="65"/>
        <v>0</v>
      </c>
      <c r="AZ82" s="45">
        <f t="shared" si="58"/>
        <v>0</v>
      </c>
      <c r="BA82" s="426">
        <v>44322</v>
      </c>
      <c r="BB82" s="182"/>
    </row>
    <row r="83" spans="1:56" s="187" customFormat="1" ht="15" customHeight="1" x14ac:dyDescent="0.25">
      <c r="A83" s="43" t="s">
        <v>706</v>
      </c>
      <c r="B83" s="84" t="s">
        <v>160</v>
      </c>
      <c r="C83" s="157" t="s">
        <v>164</v>
      </c>
      <c r="D83" s="188" t="s">
        <v>660</v>
      </c>
      <c r="E83" s="191" t="s">
        <v>704</v>
      </c>
      <c r="F83" s="214" t="str">
        <f>VLOOKUP(G83,Lookups!$T$3:$U$2497,2,FALSE)</f>
        <v>CAT 5</v>
      </c>
      <c r="G83" s="76" t="str">
        <f>VLOOKUP(E83,Lookups!$S$3:$T$2492,2,FALSE)</f>
        <v>xxxxxxxxxx5</v>
      </c>
      <c r="H83" s="181" t="str">
        <f t="shared" si="31"/>
        <v>UNFI East xxxxxxxxxx5</v>
      </c>
      <c r="I83" s="43"/>
      <c r="J83" s="157"/>
      <c r="K83" s="161">
        <v>44256</v>
      </c>
      <c r="L83" s="157" t="s">
        <v>97</v>
      </c>
      <c r="M83" s="209" t="s">
        <v>133</v>
      </c>
      <c r="N83" s="224" t="s">
        <v>133</v>
      </c>
      <c r="O83" s="223">
        <f>VLOOKUP(E83,Lookups!$AD$3:$AE$148,2,FALSE)</f>
        <v>1.0035713159999999</v>
      </c>
      <c r="P83" s="226">
        <f>VLOOKUP(E83,Lookups!$AH$3:$AI$148,2,FALSE)</f>
        <v>1.926370728</v>
      </c>
      <c r="Q83" s="174">
        <f>VLOOKUP(E83,Lookups!$C$3:$D$249,2,FALSE)</f>
        <v>12</v>
      </c>
      <c r="R83" s="227">
        <f>VLOOKUP(E83,Lookups!$C$3:$E$148,2,FALSE)</f>
        <v>12</v>
      </c>
      <c r="S83" s="155"/>
      <c r="T83" s="46" t="e">
        <f>IF(#REF!="A",#REF!*0.5)+_xlfn.IFNA(#N/A,0)</f>
        <v>#REF!</v>
      </c>
      <c r="U83" s="46" t="e">
        <f>IF(#REF!="b",#REF!*0.25)+_xlfn.IFNA(#N/A,0)</f>
        <v>#REF!</v>
      </c>
      <c r="V83" s="46" t="e">
        <f>IF(#REF!="C",#REF!*0.125)+_xlfn.IFNA(#N/A,0)</f>
        <v>#REF!</v>
      </c>
      <c r="W83" s="46">
        <f t="shared" si="41"/>
        <v>1.0035713159999999</v>
      </c>
      <c r="X83" s="46">
        <f t="shared" si="42"/>
        <v>0</v>
      </c>
      <c r="Y83" s="71">
        <f t="shared" si="43"/>
        <v>0</v>
      </c>
      <c r="Z83" s="71"/>
      <c r="AA83" s="71"/>
      <c r="AB83" s="71"/>
      <c r="AC83" s="112">
        <f t="shared" si="44"/>
        <v>0</v>
      </c>
      <c r="AD83" s="112">
        <f t="shared" si="45"/>
        <v>0</v>
      </c>
      <c r="AE83" s="53">
        <f t="shared" si="46"/>
        <v>0</v>
      </c>
      <c r="AF83" s="47">
        <f t="shared" si="47"/>
        <v>0</v>
      </c>
      <c r="AG83" s="47">
        <f t="shared" si="48"/>
        <v>0</v>
      </c>
      <c r="AH83" s="47">
        <f t="shared" si="49"/>
        <v>0</v>
      </c>
      <c r="AI83" s="47">
        <f t="shared" si="50"/>
        <v>0</v>
      </c>
      <c r="AJ83" s="47">
        <f t="shared" si="51"/>
        <v>0</v>
      </c>
      <c r="AK83" s="48">
        <f t="shared" si="52"/>
        <v>0</v>
      </c>
      <c r="AL83" s="48"/>
      <c r="AM83" s="48"/>
      <c r="AN83" s="145"/>
      <c r="AO83" s="145">
        <f t="shared" si="53"/>
        <v>0</v>
      </c>
      <c r="AP83" s="145">
        <f t="shared" si="54"/>
        <v>0</v>
      </c>
      <c r="AQ83" s="414">
        <f t="shared" si="55"/>
        <v>0</v>
      </c>
      <c r="AR83" s="197">
        <f t="shared" si="56"/>
        <v>0</v>
      </c>
      <c r="AS83" s="50">
        <f t="shared" si="59"/>
        <v>0</v>
      </c>
      <c r="AT83" s="50">
        <f t="shared" si="60"/>
        <v>0</v>
      </c>
      <c r="AU83" s="50">
        <f t="shared" si="61"/>
        <v>0</v>
      </c>
      <c r="AV83" s="50">
        <f t="shared" si="62"/>
        <v>0</v>
      </c>
      <c r="AW83" s="50">
        <f t="shared" si="63"/>
        <v>0</v>
      </c>
      <c r="AX83" s="50">
        <f t="shared" si="64"/>
        <v>0</v>
      </c>
      <c r="AY83" s="45">
        <f t="shared" si="65"/>
        <v>0</v>
      </c>
      <c r="AZ83" s="45">
        <f t="shared" si="58"/>
        <v>0</v>
      </c>
      <c r="BA83" s="426">
        <v>44322</v>
      </c>
      <c r="BB83" s="182"/>
    </row>
    <row r="84" spans="1:56" s="187" customFormat="1" ht="15" customHeight="1" x14ac:dyDescent="0.25">
      <c r="A84" s="43" t="s">
        <v>706</v>
      </c>
      <c r="B84" s="84" t="s">
        <v>681</v>
      </c>
      <c r="C84" s="213" t="s">
        <v>164</v>
      </c>
      <c r="D84" s="188" t="s">
        <v>660</v>
      </c>
      <c r="E84" s="94" t="s">
        <v>700</v>
      </c>
      <c r="F84" s="214" t="str">
        <f>VLOOKUP(G84,Lookups!$T$3:$U$2497,2,FALSE)</f>
        <v>CAT 1</v>
      </c>
      <c r="G84" s="76" t="str">
        <f>VLOOKUP(E84,Lookups!$S$3:$T$2492,2,FALSE)</f>
        <v>xxxxxxxxxx1</v>
      </c>
      <c r="H84" s="181" t="str">
        <f t="shared" si="31"/>
        <v>UNFI East xxxxxxxxxx1</v>
      </c>
      <c r="I84" s="157"/>
      <c r="J84" s="43">
        <v>59</v>
      </c>
      <c r="K84" s="161"/>
      <c r="L84" s="157" t="s">
        <v>99</v>
      </c>
      <c r="M84" s="170">
        <v>44866</v>
      </c>
      <c r="N84" s="231">
        <v>1</v>
      </c>
      <c r="O84" s="223">
        <f>VLOOKUP(E84,Lookups!$AD$3:$AE$148,2,FALSE)</f>
        <v>1.2</v>
      </c>
      <c r="P84" s="226">
        <f>VLOOKUP(E84,Lookups!$AH$3:$AI$148,2,FALSE)</f>
        <v>3</v>
      </c>
      <c r="Q84" s="174">
        <f>VLOOKUP(E84,Lookups!$C$3:$D$249,2,FALSE)</f>
        <v>12</v>
      </c>
      <c r="R84" s="227">
        <f>VLOOKUP(E84,Lookups!$C$3:$E$148,2,FALSE)</f>
        <v>12</v>
      </c>
      <c r="S84" s="155"/>
      <c r="T84" s="46" t="e">
        <f>IF(#REF!="A",#REF!*0.5)+_xlfn.IFNA(#N/A,0)</f>
        <v>#REF!</v>
      </c>
      <c r="U84" s="46" t="e">
        <f>IF(#REF!="b",#REF!*0.25)+_xlfn.IFNA(#N/A,0)</f>
        <v>#REF!</v>
      </c>
      <c r="V84" s="46" t="e">
        <f>IF(#REF!="C",#REF!*0.125)+_xlfn.IFNA(#N/A,0)</f>
        <v>#REF!</v>
      </c>
      <c r="W84" s="46">
        <f t="shared" si="41"/>
        <v>1.2</v>
      </c>
      <c r="X84" s="46">
        <f t="shared" si="42"/>
        <v>0</v>
      </c>
      <c r="Y84" s="71">
        <f t="shared" si="43"/>
        <v>0</v>
      </c>
      <c r="Z84" s="71"/>
      <c r="AA84" s="71"/>
      <c r="AB84" s="71"/>
      <c r="AC84" s="112">
        <f t="shared" si="44"/>
        <v>70.8</v>
      </c>
      <c r="AD84" s="112">
        <f t="shared" si="45"/>
        <v>0</v>
      </c>
      <c r="AE84" s="53">
        <f t="shared" si="46"/>
        <v>0</v>
      </c>
      <c r="AF84" s="47">
        <f t="shared" si="47"/>
        <v>0</v>
      </c>
      <c r="AG84" s="47">
        <f t="shared" si="48"/>
        <v>0</v>
      </c>
      <c r="AH84" s="47">
        <f t="shared" si="49"/>
        <v>0</v>
      </c>
      <c r="AI84" s="47">
        <f t="shared" si="50"/>
        <v>3681.6</v>
      </c>
      <c r="AJ84" s="47">
        <f t="shared" si="51"/>
        <v>0</v>
      </c>
      <c r="AK84" s="48">
        <f t="shared" si="52"/>
        <v>0</v>
      </c>
      <c r="AL84" s="48"/>
      <c r="AM84" s="48"/>
      <c r="AN84" s="145"/>
      <c r="AO84" s="145">
        <f t="shared" si="53"/>
        <v>306.8</v>
      </c>
      <c r="AP84" s="145">
        <f t="shared" si="54"/>
        <v>0</v>
      </c>
      <c r="AQ84" s="414">
        <f t="shared" si="55"/>
        <v>306.8</v>
      </c>
      <c r="AR84" s="197">
        <f t="shared" si="56"/>
        <v>25.566666666666666</v>
      </c>
      <c r="AS84" s="50">
        <f t="shared" si="59"/>
        <v>0</v>
      </c>
      <c r="AT84" s="50">
        <f t="shared" si="60"/>
        <v>0</v>
      </c>
      <c r="AU84" s="50">
        <f t="shared" si="61"/>
        <v>0</v>
      </c>
      <c r="AV84" s="50">
        <f t="shared" si="62"/>
        <v>0</v>
      </c>
      <c r="AW84" s="50">
        <f t="shared" si="63"/>
        <v>44179.199999999997</v>
      </c>
      <c r="AX84" s="50">
        <f t="shared" si="64"/>
        <v>0</v>
      </c>
      <c r="AY84" s="45">
        <f t="shared" si="65"/>
        <v>44179.199999999997</v>
      </c>
      <c r="AZ84" s="45">
        <f t="shared" si="58"/>
        <v>3681.6</v>
      </c>
      <c r="BA84" s="429">
        <v>44825</v>
      </c>
      <c r="BB84" s="184"/>
    </row>
    <row r="85" spans="1:56" s="187" customFormat="1" ht="15" customHeight="1" x14ac:dyDescent="0.25">
      <c r="A85" s="43" t="s">
        <v>706</v>
      </c>
      <c r="B85" s="84" t="s">
        <v>681</v>
      </c>
      <c r="C85" s="213" t="s">
        <v>164</v>
      </c>
      <c r="D85" s="188" t="s">
        <v>660</v>
      </c>
      <c r="E85" s="94" t="s">
        <v>701</v>
      </c>
      <c r="F85" s="214" t="str">
        <f>VLOOKUP(G85,Lookups!$T$3:$U$2497,2,FALSE)</f>
        <v>CAT 2</v>
      </c>
      <c r="G85" s="76" t="str">
        <f>VLOOKUP(E85,Lookups!$S$3:$T$2492,2,FALSE)</f>
        <v>xxxxxxxxxx2</v>
      </c>
      <c r="H85" s="181" t="str">
        <f t="shared" si="31"/>
        <v>UNFI East xxxxxxxxxx2</v>
      </c>
      <c r="I85" s="43"/>
      <c r="J85" s="43">
        <v>101</v>
      </c>
      <c r="K85" s="161"/>
      <c r="L85" s="157" t="s">
        <v>99</v>
      </c>
      <c r="M85" s="170">
        <v>44866</v>
      </c>
      <c r="N85" s="231">
        <v>1</v>
      </c>
      <c r="O85" s="223">
        <f>VLOOKUP(E85,Lookups!$AD$3:$AE$148,2,FALSE)</f>
        <v>1.2309971689999999</v>
      </c>
      <c r="P85" s="226">
        <f>VLOOKUP(E85,Lookups!$AH$3:$AI$148,2,FALSE)</f>
        <v>2.5038011689999999</v>
      </c>
      <c r="Q85" s="174">
        <f>VLOOKUP(E85,Lookups!$C$3:$D$249,2,FALSE)</f>
        <v>12</v>
      </c>
      <c r="R85" s="227">
        <f>VLOOKUP(E85,Lookups!$C$3:$E$148,2,FALSE)</f>
        <v>12</v>
      </c>
      <c r="S85" s="155"/>
      <c r="T85" s="46" t="e">
        <f>IF(#REF!="A",#REF!*0.5)+_xlfn.IFNA(#N/A,0)</f>
        <v>#REF!</v>
      </c>
      <c r="U85" s="46" t="e">
        <f>IF(#REF!="b",#REF!*0.25)+_xlfn.IFNA(#N/A,0)</f>
        <v>#REF!</v>
      </c>
      <c r="V85" s="46" t="e">
        <f>IF(#REF!="C",#REF!*0.125)+_xlfn.IFNA(#N/A,0)</f>
        <v>#REF!</v>
      </c>
      <c r="W85" s="46">
        <f t="shared" si="41"/>
        <v>1.2309971689999999</v>
      </c>
      <c r="X85" s="46">
        <f t="shared" si="42"/>
        <v>0</v>
      </c>
      <c r="Y85" s="71">
        <f t="shared" si="43"/>
        <v>0</v>
      </c>
      <c r="Z85" s="71"/>
      <c r="AA85" s="71"/>
      <c r="AB85" s="71"/>
      <c r="AC85" s="112">
        <f t="shared" si="44"/>
        <v>124.330714069</v>
      </c>
      <c r="AD85" s="112">
        <f t="shared" si="45"/>
        <v>0</v>
      </c>
      <c r="AE85" s="53">
        <f t="shared" si="46"/>
        <v>0</v>
      </c>
      <c r="AF85" s="47">
        <f t="shared" si="47"/>
        <v>0</v>
      </c>
      <c r="AG85" s="47">
        <f t="shared" si="48"/>
        <v>0</v>
      </c>
      <c r="AH85" s="47">
        <f t="shared" si="49"/>
        <v>0</v>
      </c>
      <c r="AI85" s="47">
        <f t="shared" si="50"/>
        <v>6465.197131588</v>
      </c>
      <c r="AJ85" s="47">
        <f t="shared" si="51"/>
        <v>0</v>
      </c>
      <c r="AK85" s="48">
        <f t="shared" si="52"/>
        <v>0</v>
      </c>
      <c r="AL85" s="48"/>
      <c r="AM85" s="48"/>
      <c r="AN85" s="145"/>
      <c r="AO85" s="145">
        <f t="shared" si="53"/>
        <v>538.76642763233338</v>
      </c>
      <c r="AP85" s="145">
        <f t="shared" si="54"/>
        <v>0</v>
      </c>
      <c r="AQ85" s="414">
        <f t="shared" si="55"/>
        <v>538.76642763233338</v>
      </c>
      <c r="AR85" s="197">
        <f t="shared" si="56"/>
        <v>44.897202302694446</v>
      </c>
      <c r="AS85" s="50">
        <f t="shared" si="59"/>
        <v>0</v>
      </c>
      <c r="AT85" s="50">
        <f t="shared" si="60"/>
        <v>0</v>
      </c>
      <c r="AU85" s="50">
        <f t="shared" si="61"/>
        <v>0</v>
      </c>
      <c r="AV85" s="50">
        <f t="shared" si="62"/>
        <v>0</v>
      </c>
      <c r="AW85" s="50">
        <f t="shared" si="63"/>
        <v>77582.365579056001</v>
      </c>
      <c r="AX85" s="50">
        <f t="shared" si="64"/>
        <v>0</v>
      </c>
      <c r="AY85" s="45">
        <f t="shared" si="65"/>
        <v>77582.365579056001</v>
      </c>
      <c r="AZ85" s="45">
        <f t="shared" si="58"/>
        <v>6465.197131588</v>
      </c>
      <c r="BA85" s="429">
        <v>44825</v>
      </c>
      <c r="BB85" s="184"/>
    </row>
    <row r="86" spans="1:56" s="187" customFormat="1" ht="15" customHeight="1" x14ac:dyDescent="0.25">
      <c r="A86" s="43" t="s">
        <v>706</v>
      </c>
      <c r="B86" s="84" t="s">
        <v>681</v>
      </c>
      <c r="C86" s="213" t="s">
        <v>164</v>
      </c>
      <c r="D86" s="188" t="s">
        <v>660</v>
      </c>
      <c r="E86" s="191" t="s">
        <v>702</v>
      </c>
      <c r="F86" s="214" t="str">
        <f>VLOOKUP(G86,Lookups!$T$3:$U$2497,2,FALSE)</f>
        <v>CAT 3</v>
      </c>
      <c r="G86" s="76" t="str">
        <f>VLOOKUP(E86,Lookups!$S$3:$T$2492,2,FALSE)</f>
        <v>xxxxxxxxxx3</v>
      </c>
      <c r="H86" s="181" t="str">
        <f t="shared" ref="H86:H149" si="66">CONCATENATE(C86," ",G86)</f>
        <v>UNFI East xxxxxxxxxx3</v>
      </c>
      <c r="I86" s="157"/>
      <c r="J86" s="43">
        <v>74</v>
      </c>
      <c r="K86" s="161"/>
      <c r="L86" s="157" t="s">
        <v>99</v>
      </c>
      <c r="M86" s="170">
        <v>44866</v>
      </c>
      <c r="N86" s="231">
        <v>1</v>
      </c>
      <c r="O86" s="223">
        <f>VLOOKUP(E86,Lookups!$AD$3:$AE$148,2,FALSE)</f>
        <v>1.169229504</v>
      </c>
      <c r="P86" s="226">
        <f>VLOOKUP(E86,Lookups!$AH$3:$AI$148,2,FALSE)</f>
        <v>2.8760148220000001</v>
      </c>
      <c r="Q86" s="174">
        <f>VLOOKUP(E86,Lookups!$C$3:$D$249,2,FALSE)</f>
        <v>12</v>
      </c>
      <c r="R86" s="227">
        <f>VLOOKUP(E86,Lookups!$C$3:$E$148,2,FALSE)</f>
        <v>12</v>
      </c>
      <c r="S86" s="155"/>
      <c r="T86" s="46" t="e">
        <f>IF(#REF!="A",#REF!*0.5)+_xlfn.IFNA(#N/A,0)</f>
        <v>#REF!</v>
      </c>
      <c r="U86" s="46" t="e">
        <f>IF(#REF!="b",#REF!*0.25)+_xlfn.IFNA(#N/A,0)</f>
        <v>#REF!</v>
      </c>
      <c r="V86" s="46" t="e">
        <f>IF(#REF!="C",#REF!*0.125)+_xlfn.IFNA(#N/A,0)</f>
        <v>#REF!</v>
      </c>
      <c r="W86" s="46">
        <f t="shared" si="41"/>
        <v>1.169229504</v>
      </c>
      <c r="X86" s="46">
        <f t="shared" si="42"/>
        <v>0</v>
      </c>
      <c r="Y86" s="71">
        <f t="shared" si="43"/>
        <v>0</v>
      </c>
      <c r="Z86" s="71"/>
      <c r="AA86" s="71"/>
      <c r="AB86" s="71"/>
      <c r="AC86" s="112">
        <f t="shared" si="44"/>
        <v>86.522983296000007</v>
      </c>
      <c r="AD86" s="112">
        <f t="shared" si="45"/>
        <v>0</v>
      </c>
      <c r="AE86" s="53">
        <f t="shared" si="46"/>
        <v>0</v>
      </c>
      <c r="AF86" s="47">
        <f t="shared" si="47"/>
        <v>0</v>
      </c>
      <c r="AG86" s="47">
        <f t="shared" si="48"/>
        <v>0</v>
      </c>
      <c r="AH86" s="47">
        <f t="shared" si="49"/>
        <v>0</v>
      </c>
      <c r="AI86" s="47">
        <f t="shared" si="50"/>
        <v>4499.1951313919999</v>
      </c>
      <c r="AJ86" s="47">
        <f t="shared" si="51"/>
        <v>0</v>
      </c>
      <c r="AK86" s="48">
        <f t="shared" si="52"/>
        <v>0</v>
      </c>
      <c r="AL86" s="48"/>
      <c r="AM86" s="48"/>
      <c r="AN86" s="145"/>
      <c r="AO86" s="145">
        <f t="shared" si="53"/>
        <v>374.93292761599997</v>
      </c>
      <c r="AP86" s="145">
        <f t="shared" si="54"/>
        <v>0</v>
      </c>
      <c r="AQ86" s="414">
        <f t="shared" si="55"/>
        <v>374.93292761599997</v>
      </c>
      <c r="AR86" s="197">
        <f t="shared" si="56"/>
        <v>31.244410634666664</v>
      </c>
      <c r="AS86" s="50">
        <f t="shared" si="59"/>
        <v>0</v>
      </c>
      <c r="AT86" s="50">
        <f t="shared" si="60"/>
        <v>0</v>
      </c>
      <c r="AU86" s="50">
        <f t="shared" si="61"/>
        <v>0</v>
      </c>
      <c r="AV86" s="50">
        <f t="shared" si="62"/>
        <v>0</v>
      </c>
      <c r="AW86" s="50">
        <f t="shared" si="63"/>
        <v>53990.341576703999</v>
      </c>
      <c r="AX86" s="50">
        <f t="shared" si="64"/>
        <v>0</v>
      </c>
      <c r="AY86" s="45">
        <f t="shared" si="65"/>
        <v>53990.341576703999</v>
      </c>
      <c r="AZ86" s="45">
        <f t="shared" si="58"/>
        <v>4499.1951313919999</v>
      </c>
      <c r="BA86" s="429">
        <v>44825</v>
      </c>
      <c r="BB86" s="184"/>
    </row>
    <row r="87" spans="1:56" s="187" customFormat="1" ht="15" customHeight="1" x14ac:dyDescent="0.25">
      <c r="A87" s="43" t="s">
        <v>706</v>
      </c>
      <c r="B87" s="84" t="s">
        <v>681</v>
      </c>
      <c r="C87" s="213" t="s">
        <v>164</v>
      </c>
      <c r="D87" s="188" t="s">
        <v>660</v>
      </c>
      <c r="E87" s="191" t="s">
        <v>703</v>
      </c>
      <c r="F87" s="214" t="str">
        <f>VLOOKUP(G87,Lookups!$T$3:$U$2497,2,FALSE)</f>
        <v>CAT 4</v>
      </c>
      <c r="G87" s="76" t="str">
        <f>VLOOKUP(E87,Lookups!$S$3:$T$2492,2,FALSE)</f>
        <v>xxxxxxxxxx4</v>
      </c>
      <c r="H87" s="181" t="str">
        <f t="shared" si="66"/>
        <v>UNFI East xxxxxxxxxx4</v>
      </c>
      <c r="I87" s="157"/>
      <c r="J87" s="43">
        <v>75</v>
      </c>
      <c r="K87" s="161"/>
      <c r="L87" s="157" t="s">
        <v>99</v>
      </c>
      <c r="M87" s="170">
        <v>44866</v>
      </c>
      <c r="N87" s="231">
        <v>1</v>
      </c>
      <c r="O87" s="223">
        <f>VLOOKUP(E87,Lookups!$AD$3:$AE$148,2,FALSE)</f>
        <v>1.2623833040000001</v>
      </c>
      <c r="P87" s="226">
        <f>VLOOKUP(E87,Lookups!$AH$3:$AI$148,2,FALSE)</f>
        <v>2.370249088</v>
      </c>
      <c r="Q87" s="174">
        <f>VLOOKUP(E87,Lookups!$C$3:$D$249,2,FALSE)</f>
        <v>12</v>
      </c>
      <c r="R87" s="227">
        <f>VLOOKUP(E87,Lookups!$C$3:$E$148,2,FALSE)</f>
        <v>12</v>
      </c>
      <c r="S87" s="155"/>
      <c r="T87" s="46" t="e">
        <f>IF(#REF!="A",#REF!*0.5)+_xlfn.IFNA(#N/A,0)</f>
        <v>#REF!</v>
      </c>
      <c r="U87" s="46" t="e">
        <f>IF(#REF!="b",#REF!*0.25)+_xlfn.IFNA(#N/A,0)</f>
        <v>#REF!</v>
      </c>
      <c r="V87" s="46" t="e">
        <f>IF(#REF!="C",#REF!*0.125)+_xlfn.IFNA(#N/A,0)</f>
        <v>#REF!</v>
      </c>
      <c r="W87" s="46">
        <f t="shared" si="41"/>
        <v>1.2623833040000001</v>
      </c>
      <c r="X87" s="46">
        <f t="shared" si="42"/>
        <v>0</v>
      </c>
      <c r="Y87" s="71">
        <f t="shared" si="43"/>
        <v>0</v>
      </c>
      <c r="Z87" s="71"/>
      <c r="AA87" s="71"/>
      <c r="AB87" s="71"/>
      <c r="AC87" s="112">
        <f t="shared" si="44"/>
        <v>94.678747800000011</v>
      </c>
      <c r="AD87" s="112">
        <f t="shared" si="45"/>
        <v>0</v>
      </c>
      <c r="AE87" s="53">
        <f t="shared" si="46"/>
        <v>0</v>
      </c>
      <c r="AF87" s="47">
        <f t="shared" si="47"/>
        <v>0</v>
      </c>
      <c r="AG87" s="47">
        <f t="shared" si="48"/>
        <v>0</v>
      </c>
      <c r="AH87" s="47">
        <f t="shared" si="49"/>
        <v>0</v>
      </c>
      <c r="AI87" s="47">
        <f t="shared" si="50"/>
        <v>4923.2948856000003</v>
      </c>
      <c r="AJ87" s="47">
        <f t="shared" si="51"/>
        <v>0</v>
      </c>
      <c r="AK87" s="48">
        <f t="shared" si="52"/>
        <v>0</v>
      </c>
      <c r="AL87" s="48"/>
      <c r="AM87" s="48"/>
      <c r="AN87" s="145"/>
      <c r="AO87" s="145">
        <f t="shared" si="53"/>
        <v>410.27457380000004</v>
      </c>
      <c r="AP87" s="145">
        <f t="shared" si="54"/>
        <v>0</v>
      </c>
      <c r="AQ87" s="414">
        <f t="shared" si="55"/>
        <v>410.27457380000004</v>
      </c>
      <c r="AR87" s="197">
        <f t="shared" si="56"/>
        <v>34.189547816666668</v>
      </c>
      <c r="AS87" s="50">
        <f t="shared" si="59"/>
        <v>0</v>
      </c>
      <c r="AT87" s="50">
        <f t="shared" si="60"/>
        <v>0</v>
      </c>
      <c r="AU87" s="50">
        <f t="shared" si="61"/>
        <v>0</v>
      </c>
      <c r="AV87" s="50">
        <f t="shared" si="62"/>
        <v>0</v>
      </c>
      <c r="AW87" s="50">
        <f t="shared" si="63"/>
        <v>59079.538627200003</v>
      </c>
      <c r="AX87" s="50">
        <f t="shared" si="64"/>
        <v>0</v>
      </c>
      <c r="AY87" s="45">
        <f t="shared" si="65"/>
        <v>59079.538627200003</v>
      </c>
      <c r="AZ87" s="45">
        <f t="shared" si="58"/>
        <v>4923.2948856000003</v>
      </c>
      <c r="BA87" s="429">
        <v>44825</v>
      </c>
      <c r="BB87" s="184"/>
      <c r="BC87"/>
      <c r="BD87"/>
    </row>
    <row r="88" spans="1:56" s="187" customFormat="1" ht="15" customHeight="1" x14ac:dyDescent="0.25">
      <c r="A88" s="43" t="s">
        <v>706</v>
      </c>
      <c r="B88" s="84" t="s">
        <v>681</v>
      </c>
      <c r="C88" s="213" t="s">
        <v>164</v>
      </c>
      <c r="D88" s="188" t="s">
        <v>660</v>
      </c>
      <c r="E88" s="191" t="s">
        <v>704</v>
      </c>
      <c r="F88" s="214" t="str">
        <f>VLOOKUP(G88,Lookups!$T$3:$U$2497,2,FALSE)</f>
        <v>CAT 5</v>
      </c>
      <c r="G88" s="76" t="str">
        <f>VLOOKUP(E88,Lookups!$S$3:$T$2492,2,FALSE)</f>
        <v>xxxxxxxxxx5</v>
      </c>
      <c r="H88" s="181" t="str">
        <f t="shared" si="66"/>
        <v>UNFI East xxxxxxxxxx5</v>
      </c>
      <c r="I88" s="157"/>
      <c r="J88" s="43">
        <v>88</v>
      </c>
      <c r="K88" s="161"/>
      <c r="L88" s="157" t="s">
        <v>99</v>
      </c>
      <c r="M88" s="170">
        <v>44866</v>
      </c>
      <c r="N88" s="231">
        <v>1</v>
      </c>
      <c r="O88" s="223">
        <f>VLOOKUP(E88,Lookups!$AD$3:$AE$148,2,FALSE)</f>
        <v>1.0035713159999999</v>
      </c>
      <c r="P88" s="226">
        <f>VLOOKUP(E88,Lookups!$AH$3:$AI$148,2,FALSE)</f>
        <v>1.926370728</v>
      </c>
      <c r="Q88" s="174">
        <f>VLOOKUP(E88,Lookups!$C$3:$D$249,2,FALSE)</f>
        <v>12</v>
      </c>
      <c r="R88" s="227">
        <f>VLOOKUP(E88,Lookups!$C$3:$E$148,2,FALSE)</f>
        <v>12</v>
      </c>
      <c r="S88" s="155"/>
      <c r="T88" s="46" t="e">
        <f>IF(#REF!="A",#REF!*0.5)+_xlfn.IFNA(#N/A,0)</f>
        <v>#REF!</v>
      </c>
      <c r="U88" s="46" t="e">
        <f>IF(#REF!="b",#REF!*0.25)+_xlfn.IFNA(#N/A,0)</f>
        <v>#REF!</v>
      </c>
      <c r="V88" s="46" t="e">
        <f>IF(#REF!="C",#REF!*0.125)+_xlfn.IFNA(#N/A,0)</f>
        <v>#REF!</v>
      </c>
      <c r="W88" s="46">
        <f t="shared" si="41"/>
        <v>1.0035713159999999</v>
      </c>
      <c r="X88" s="46">
        <f t="shared" si="42"/>
        <v>0</v>
      </c>
      <c r="Y88" s="71">
        <f t="shared" si="43"/>
        <v>0</v>
      </c>
      <c r="Z88" s="71"/>
      <c r="AA88" s="71"/>
      <c r="AB88" s="71"/>
      <c r="AC88" s="112">
        <f t="shared" si="44"/>
        <v>88.314275807999991</v>
      </c>
      <c r="AD88" s="112">
        <f t="shared" si="45"/>
        <v>0</v>
      </c>
      <c r="AE88" s="53">
        <f t="shared" si="46"/>
        <v>0</v>
      </c>
      <c r="AF88" s="47">
        <f t="shared" si="47"/>
        <v>0</v>
      </c>
      <c r="AG88" s="47">
        <f t="shared" si="48"/>
        <v>0</v>
      </c>
      <c r="AH88" s="47">
        <f t="shared" si="49"/>
        <v>0</v>
      </c>
      <c r="AI88" s="47">
        <f t="shared" si="50"/>
        <v>4592.3423420159997</v>
      </c>
      <c r="AJ88" s="47">
        <f t="shared" si="51"/>
        <v>0</v>
      </c>
      <c r="AK88" s="48">
        <f t="shared" si="52"/>
        <v>0</v>
      </c>
      <c r="AL88" s="48"/>
      <c r="AM88" s="48"/>
      <c r="AN88" s="145"/>
      <c r="AO88" s="145">
        <f t="shared" si="53"/>
        <v>382.695195168</v>
      </c>
      <c r="AP88" s="145">
        <f t="shared" si="54"/>
        <v>0</v>
      </c>
      <c r="AQ88" s="414">
        <f t="shared" si="55"/>
        <v>382.695195168</v>
      </c>
      <c r="AR88" s="197">
        <f t="shared" si="56"/>
        <v>31.891266263999999</v>
      </c>
      <c r="AS88" s="50">
        <f t="shared" si="59"/>
        <v>0</v>
      </c>
      <c r="AT88" s="50">
        <f t="shared" si="60"/>
        <v>0</v>
      </c>
      <c r="AU88" s="50">
        <f t="shared" si="61"/>
        <v>0</v>
      </c>
      <c r="AV88" s="50">
        <f t="shared" si="62"/>
        <v>0</v>
      </c>
      <c r="AW88" s="50">
        <f t="shared" si="63"/>
        <v>55108.108104191997</v>
      </c>
      <c r="AX88" s="50">
        <f t="shared" si="64"/>
        <v>0</v>
      </c>
      <c r="AY88" s="45">
        <f t="shared" si="65"/>
        <v>55108.108104191997</v>
      </c>
      <c r="AZ88" s="45">
        <f t="shared" si="58"/>
        <v>4592.3423420159997</v>
      </c>
      <c r="BA88" s="429">
        <v>44825</v>
      </c>
      <c r="BB88" s="184"/>
    </row>
    <row r="89" spans="1:56" s="187" customFormat="1" ht="15" customHeight="1" x14ac:dyDescent="0.25">
      <c r="A89" s="43" t="s">
        <v>706</v>
      </c>
      <c r="B89" s="84" t="s">
        <v>632</v>
      </c>
      <c r="C89" s="213" t="s">
        <v>164</v>
      </c>
      <c r="D89" s="188" t="s">
        <v>662</v>
      </c>
      <c r="E89" s="94" t="s">
        <v>700</v>
      </c>
      <c r="F89" s="214" t="str">
        <f>VLOOKUP(G89,Lookups!$T$3:$U$2497,2,FALSE)</f>
        <v>CAT 1</v>
      </c>
      <c r="G89" s="76" t="str">
        <f>VLOOKUP(E89,Lookups!$S$3:$T$2492,2,FALSE)</f>
        <v>xxxxxxxxxx1</v>
      </c>
      <c r="H89" s="181" t="str">
        <f t="shared" si="66"/>
        <v>UNFI East xxxxxxxxxx1</v>
      </c>
      <c r="I89" s="43"/>
      <c r="J89" s="43">
        <v>185</v>
      </c>
      <c r="K89" s="161">
        <v>45047</v>
      </c>
      <c r="L89" s="43" t="s">
        <v>98</v>
      </c>
      <c r="M89" s="154">
        <v>45170</v>
      </c>
      <c r="N89" s="225">
        <v>0.75</v>
      </c>
      <c r="O89" s="223">
        <f>VLOOKUP(E89,Lookups!$AD$3:$AE$148,2,FALSE)</f>
        <v>1.2</v>
      </c>
      <c r="P89" s="226">
        <f>VLOOKUP(E89,Lookups!$AH$3:$AI$148,2,FALSE)</f>
        <v>3</v>
      </c>
      <c r="Q89" s="174">
        <f>VLOOKUP(E89,Lookups!$C$3:$D$249,2,FALSE)</f>
        <v>12</v>
      </c>
      <c r="R89" s="227">
        <f>VLOOKUP(E89,Lookups!$C$3:$E$148,2,FALSE)</f>
        <v>12</v>
      </c>
      <c r="S89" s="156">
        <v>3</v>
      </c>
      <c r="T89" s="46" t="e">
        <f>IF(#REF!="A",#REF!*0.5)+_xlfn.IFNA(#N/A,0)</f>
        <v>#REF!</v>
      </c>
      <c r="U89" s="46" t="e">
        <f>IF(#REF!="b",#REF!*0.25)+_xlfn.IFNA(#N/A,0)</f>
        <v>#REF!</v>
      </c>
      <c r="V89" s="46" t="e">
        <f>IF(#REF!="C",#REF!*0.125)+_xlfn.IFNA(#N/A,0)</f>
        <v>#REF!</v>
      </c>
      <c r="W89" s="46">
        <f t="shared" si="41"/>
        <v>0</v>
      </c>
      <c r="X89" s="46">
        <f t="shared" si="42"/>
        <v>0</v>
      </c>
      <c r="Y89" s="71">
        <f t="shared" si="43"/>
        <v>555</v>
      </c>
      <c r="Z89" s="71"/>
      <c r="AA89" s="71"/>
      <c r="AB89" s="71"/>
      <c r="AC89" s="112">
        <f t="shared" si="44"/>
        <v>0</v>
      </c>
      <c r="AD89" s="112">
        <f t="shared" si="45"/>
        <v>0</v>
      </c>
      <c r="AE89" s="53">
        <f t="shared" si="46"/>
        <v>28860</v>
      </c>
      <c r="AF89" s="47">
        <f t="shared" si="47"/>
        <v>0</v>
      </c>
      <c r="AG89" s="47">
        <f t="shared" si="48"/>
        <v>0</v>
      </c>
      <c r="AH89" s="47">
        <f t="shared" si="49"/>
        <v>0</v>
      </c>
      <c r="AI89" s="47">
        <f t="shared" si="50"/>
        <v>0</v>
      </c>
      <c r="AJ89" s="47">
        <f t="shared" si="51"/>
        <v>0</v>
      </c>
      <c r="AK89" s="48">
        <f t="shared" si="52"/>
        <v>2405</v>
      </c>
      <c r="AL89" s="48"/>
      <c r="AM89" s="48"/>
      <c r="AN89" s="145"/>
      <c r="AO89" s="145">
        <f t="shared" si="53"/>
        <v>0</v>
      </c>
      <c r="AP89" s="145">
        <f t="shared" si="54"/>
        <v>0</v>
      </c>
      <c r="AQ89" s="414">
        <f t="shared" si="55"/>
        <v>2405</v>
      </c>
      <c r="AR89" s="197">
        <f t="shared" si="56"/>
        <v>200.41666666666666</v>
      </c>
      <c r="AS89" s="50">
        <f t="shared" si="59"/>
        <v>346320</v>
      </c>
      <c r="AT89" s="50">
        <f t="shared" si="60"/>
        <v>0</v>
      </c>
      <c r="AU89" s="50">
        <f t="shared" si="61"/>
        <v>0</v>
      </c>
      <c r="AV89" s="50">
        <f t="shared" si="62"/>
        <v>0</v>
      </c>
      <c r="AW89" s="50">
        <f t="shared" si="63"/>
        <v>0</v>
      </c>
      <c r="AX89" s="50">
        <f t="shared" si="64"/>
        <v>0</v>
      </c>
      <c r="AY89" s="45">
        <f t="shared" si="65"/>
        <v>346320</v>
      </c>
      <c r="AZ89" s="45">
        <f t="shared" si="58"/>
        <v>28860</v>
      </c>
      <c r="BA89" s="429">
        <v>44972</v>
      </c>
      <c r="BB89" s="182"/>
    </row>
    <row r="90" spans="1:56" s="187" customFormat="1" ht="15" customHeight="1" x14ac:dyDescent="0.25">
      <c r="A90" s="213" t="s">
        <v>707</v>
      </c>
      <c r="B90" s="84" t="s">
        <v>632</v>
      </c>
      <c r="C90" s="213" t="s">
        <v>165</v>
      </c>
      <c r="D90" s="188" t="s">
        <v>662</v>
      </c>
      <c r="E90" s="94" t="s">
        <v>701</v>
      </c>
      <c r="F90" s="214" t="str">
        <f>VLOOKUP(G90,Lookups!$T$3:$U$2497,2,FALSE)</f>
        <v>CAT 2</v>
      </c>
      <c r="G90" s="76" t="str">
        <f>VLOOKUP(E90,Lookups!$S$3:$T$2492,2,FALSE)</f>
        <v>xxxxxxxxxx2</v>
      </c>
      <c r="H90" s="181" t="str">
        <f t="shared" si="66"/>
        <v>UNFI West xxxxxxxxxx2</v>
      </c>
      <c r="I90" s="208"/>
      <c r="J90" s="43">
        <v>185</v>
      </c>
      <c r="K90" s="161">
        <v>45047</v>
      </c>
      <c r="L90" s="43" t="s">
        <v>98</v>
      </c>
      <c r="M90" s="154">
        <v>45170</v>
      </c>
      <c r="N90" s="225">
        <v>0.75</v>
      </c>
      <c r="O90" s="223">
        <f>VLOOKUP(E90,Lookups!$AD$3:$AE$148,2,FALSE)</f>
        <v>1.2309971689999999</v>
      </c>
      <c r="P90" s="226">
        <f>VLOOKUP(E90,Lookups!$AH$3:$AI$148,2,FALSE)</f>
        <v>2.5038011689999999</v>
      </c>
      <c r="Q90" s="174">
        <f>VLOOKUP(E90,Lookups!$C$3:$D$249,2,FALSE)</f>
        <v>12</v>
      </c>
      <c r="R90" s="227">
        <f>VLOOKUP(E90,Lookups!$C$3:$E$148,2,FALSE)</f>
        <v>12</v>
      </c>
      <c r="S90" s="155">
        <v>3</v>
      </c>
      <c r="T90" s="46" t="e">
        <f>IF(#REF!="A",#REF!*0.5)+_xlfn.IFNA(#N/A,0)</f>
        <v>#REF!</v>
      </c>
      <c r="U90" s="46" t="e">
        <f>IF(#REF!="b",#REF!*0.25)+_xlfn.IFNA(#N/A,0)</f>
        <v>#REF!</v>
      </c>
      <c r="V90" s="46" t="e">
        <f>IF(#REF!="C",#REF!*0.125)+_xlfn.IFNA(#N/A,0)</f>
        <v>#REF!</v>
      </c>
      <c r="W90" s="46">
        <f t="shared" si="41"/>
        <v>0</v>
      </c>
      <c r="X90" s="46">
        <f t="shared" si="42"/>
        <v>0</v>
      </c>
      <c r="Y90" s="71">
        <f t="shared" si="43"/>
        <v>555</v>
      </c>
      <c r="Z90" s="71"/>
      <c r="AA90" s="71"/>
      <c r="AB90" s="71"/>
      <c r="AC90" s="112">
        <f t="shared" si="44"/>
        <v>0</v>
      </c>
      <c r="AD90" s="112">
        <f t="shared" si="45"/>
        <v>0</v>
      </c>
      <c r="AE90" s="53">
        <f t="shared" si="46"/>
        <v>28860</v>
      </c>
      <c r="AF90" s="47">
        <f t="shared" si="47"/>
        <v>0</v>
      </c>
      <c r="AG90" s="47">
        <f t="shared" si="48"/>
        <v>0</v>
      </c>
      <c r="AH90" s="47">
        <f t="shared" si="49"/>
        <v>0</v>
      </c>
      <c r="AI90" s="47">
        <f t="shared" si="50"/>
        <v>0</v>
      </c>
      <c r="AJ90" s="47">
        <f t="shared" si="51"/>
        <v>0</v>
      </c>
      <c r="AK90" s="48">
        <f t="shared" si="52"/>
        <v>2405</v>
      </c>
      <c r="AL90" s="48"/>
      <c r="AM90" s="48"/>
      <c r="AN90" s="145"/>
      <c r="AO90" s="145">
        <f t="shared" si="53"/>
        <v>0</v>
      </c>
      <c r="AP90" s="145">
        <f t="shared" si="54"/>
        <v>0</v>
      </c>
      <c r="AQ90" s="414">
        <f t="shared" si="55"/>
        <v>2405</v>
      </c>
      <c r="AR90" s="197">
        <f t="shared" si="56"/>
        <v>200.41666666666666</v>
      </c>
      <c r="AS90" s="50">
        <f t="shared" si="59"/>
        <v>346320</v>
      </c>
      <c r="AT90" s="50">
        <f t="shared" si="60"/>
        <v>0</v>
      </c>
      <c r="AU90" s="50">
        <f t="shared" si="61"/>
        <v>0</v>
      </c>
      <c r="AV90" s="50">
        <f t="shared" si="62"/>
        <v>0</v>
      </c>
      <c r="AW90" s="50">
        <f t="shared" si="63"/>
        <v>0</v>
      </c>
      <c r="AX90" s="50">
        <f t="shared" si="64"/>
        <v>0</v>
      </c>
      <c r="AY90" s="45">
        <f t="shared" si="65"/>
        <v>346320</v>
      </c>
      <c r="AZ90" s="45">
        <f t="shared" si="58"/>
        <v>28860</v>
      </c>
      <c r="BA90" s="429">
        <v>44972</v>
      </c>
      <c r="BB90" s="182"/>
    </row>
    <row r="91" spans="1:56" s="187" customFormat="1" ht="15" customHeight="1" x14ac:dyDescent="0.25">
      <c r="A91" s="43" t="s">
        <v>706</v>
      </c>
      <c r="B91" s="42" t="s">
        <v>632</v>
      </c>
      <c r="C91" s="157" t="s">
        <v>164</v>
      </c>
      <c r="D91" s="188" t="s">
        <v>660</v>
      </c>
      <c r="E91" s="191" t="s">
        <v>702</v>
      </c>
      <c r="F91" s="214" t="str">
        <f>VLOOKUP(G91,Lookups!$T$3:$U$2497,2,FALSE)</f>
        <v>CAT 3</v>
      </c>
      <c r="G91" s="76" t="str">
        <f>VLOOKUP(E91,Lookups!$S$3:$T$2492,2,FALSE)</f>
        <v>xxxxxxxxxx3</v>
      </c>
      <c r="H91" s="181" t="str">
        <f t="shared" si="66"/>
        <v>UNFI East xxxxxxxxxx3</v>
      </c>
      <c r="I91" s="157"/>
      <c r="J91" s="157">
        <v>50</v>
      </c>
      <c r="K91" s="159">
        <v>44348</v>
      </c>
      <c r="L91" s="157" t="s">
        <v>99</v>
      </c>
      <c r="M91" s="209">
        <v>44440</v>
      </c>
      <c r="N91" s="224" t="s">
        <v>646</v>
      </c>
      <c r="O91" s="223">
        <f>VLOOKUP(E91,Lookups!$AD$3:$AE$148,2,FALSE)</f>
        <v>1.169229504</v>
      </c>
      <c r="P91" s="226">
        <f>VLOOKUP(E91,Lookups!$AH$3:$AI$148,2,FALSE)</f>
        <v>2.8760148220000001</v>
      </c>
      <c r="Q91" s="174">
        <f>VLOOKUP(E91,Lookups!$C$3:$D$249,2,FALSE)</f>
        <v>12</v>
      </c>
      <c r="R91" s="227">
        <f>VLOOKUP(E91,Lookups!$C$3:$E$148,2,FALSE)</f>
        <v>12</v>
      </c>
      <c r="S91" s="156"/>
      <c r="T91" s="46" t="e">
        <f>IF(#REF!="A",#REF!*0.5)+_xlfn.IFNA(#N/A,0)</f>
        <v>#REF!</v>
      </c>
      <c r="U91" s="46" t="e">
        <f>IF(#REF!="b",#REF!*0.25)+_xlfn.IFNA(#N/A,0)</f>
        <v>#REF!</v>
      </c>
      <c r="V91" s="46" t="e">
        <f>IF(#REF!="C",#REF!*0.125)+_xlfn.IFNA(#N/A,0)</f>
        <v>#REF!</v>
      </c>
      <c r="W91" s="46">
        <f t="shared" si="41"/>
        <v>1.169229504</v>
      </c>
      <c r="X91" s="46">
        <f t="shared" si="42"/>
        <v>0</v>
      </c>
      <c r="Y91" s="71">
        <f t="shared" si="43"/>
        <v>0</v>
      </c>
      <c r="Z91" s="71"/>
      <c r="AA91" s="71"/>
      <c r="AB91" s="71"/>
      <c r="AC91" s="112">
        <f t="shared" si="44"/>
        <v>58.461475200000002</v>
      </c>
      <c r="AD91" s="112">
        <f t="shared" si="45"/>
        <v>0</v>
      </c>
      <c r="AE91" s="53">
        <f t="shared" si="46"/>
        <v>0</v>
      </c>
      <c r="AF91" s="47">
        <f t="shared" si="47"/>
        <v>0</v>
      </c>
      <c r="AG91" s="47">
        <f t="shared" si="48"/>
        <v>0</v>
      </c>
      <c r="AH91" s="47">
        <f t="shared" si="49"/>
        <v>0</v>
      </c>
      <c r="AI91" s="47">
        <f t="shared" si="50"/>
        <v>3039.9967104000002</v>
      </c>
      <c r="AJ91" s="47">
        <f t="shared" si="51"/>
        <v>0</v>
      </c>
      <c r="AK91" s="48">
        <f t="shared" si="52"/>
        <v>0</v>
      </c>
      <c r="AL91" s="48"/>
      <c r="AM91" s="48"/>
      <c r="AN91" s="145"/>
      <c r="AO91" s="145">
        <f t="shared" si="53"/>
        <v>253.33305920000001</v>
      </c>
      <c r="AP91" s="145">
        <f t="shared" si="54"/>
        <v>0</v>
      </c>
      <c r="AQ91" s="414">
        <f t="shared" si="55"/>
        <v>253.33305920000001</v>
      </c>
      <c r="AR91" s="197">
        <f t="shared" si="56"/>
        <v>21.111088266666666</v>
      </c>
      <c r="AS91" s="50">
        <f t="shared" si="59"/>
        <v>0</v>
      </c>
      <c r="AT91" s="50">
        <f t="shared" si="60"/>
        <v>0</v>
      </c>
      <c r="AU91" s="50">
        <f t="shared" si="61"/>
        <v>0</v>
      </c>
      <c r="AV91" s="50">
        <f t="shared" si="62"/>
        <v>0</v>
      </c>
      <c r="AW91" s="50">
        <f t="shared" si="63"/>
        <v>36479.960524800001</v>
      </c>
      <c r="AX91" s="50">
        <f t="shared" si="64"/>
        <v>0</v>
      </c>
      <c r="AY91" s="45">
        <f t="shared" si="65"/>
        <v>36479.960524800001</v>
      </c>
      <c r="AZ91" s="45">
        <f t="shared" si="58"/>
        <v>3039.9967104000002</v>
      </c>
      <c r="BA91" s="429">
        <v>44972</v>
      </c>
      <c r="BB91" s="184"/>
    </row>
    <row r="92" spans="1:56" s="187" customFormat="1" ht="15" customHeight="1" x14ac:dyDescent="0.25">
      <c r="A92" s="43" t="s">
        <v>706</v>
      </c>
      <c r="B92" s="42" t="s">
        <v>632</v>
      </c>
      <c r="C92" s="157" t="s">
        <v>164</v>
      </c>
      <c r="D92" s="188" t="s">
        <v>660</v>
      </c>
      <c r="E92" s="215" t="s">
        <v>703</v>
      </c>
      <c r="F92" s="214" t="str">
        <f>VLOOKUP(G92,Lookups!$T$3:$U$2497,2,FALSE)</f>
        <v>CAT 4</v>
      </c>
      <c r="G92" s="76" t="str">
        <f>VLOOKUP(E92,Lookups!$S$3:$T$2492,2,FALSE)</f>
        <v>xxxxxxxxxx4</v>
      </c>
      <c r="H92" s="181" t="str">
        <f t="shared" si="66"/>
        <v>UNFI East xxxxxxxxxx4</v>
      </c>
      <c r="I92" s="157"/>
      <c r="J92" s="157">
        <v>50</v>
      </c>
      <c r="K92" s="159">
        <v>44317</v>
      </c>
      <c r="L92" s="157" t="s">
        <v>99</v>
      </c>
      <c r="M92" s="209">
        <v>44440</v>
      </c>
      <c r="N92" s="224" t="s">
        <v>646</v>
      </c>
      <c r="O92" s="223">
        <f>VLOOKUP(E92,Lookups!$AD$3:$AE$148,2,FALSE)</f>
        <v>1.2623833040000001</v>
      </c>
      <c r="P92" s="226">
        <f>VLOOKUP(E92,Lookups!$AH$3:$AI$148,2,FALSE)</f>
        <v>2.370249088</v>
      </c>
      <c r="Q92" s="174">
        <f>VLOOKUP(E92,Lookups!$C$3:$D$249,2,FALSE)</f>
        <v>12</v>
      </c>
      <c r="R92" s="227">
        <f>VLOOKUP(E92,Lookups!$C$3:$E$148,2,FALSE)</f>
        <v>12</v>
      </c>
      <c r="S92" s="156"/>
      <c r="T92" s="46" t="e">
        <f>IF(#REF!="A",#REF!*0.5)+_xlfn.IFNA(#N/A,0)</f>
        <v>#REF!</v>
      </c>
      <c r="U92" s="46" t="e">
        <f>IF(#REF!="b",#REF!*0.25)+_xlfn.IFNA(#N/A,0)</f>
        <v>#REF!</v>
      </c>
      <c r="V92" s="46" t="e">
        <f>IF(#REF!="C",#REF!*0.125)+_xlfn.IFNA(#N/A,0)</f>
        <v>#REF!</v>
      </c>
      <c r="W92" s="46">
        <f t="shared" si="41"/>
        <v>1.2623833040000001</v>
      </c>
      <c r="X92" s="46">
        <f t="shared" si="42"/>
        <v>0</v>
      </c>
      <c r="Y92" s="71">
        <f t="shared" si="43"/>
        <v>0</v>
      </c>
      <c r="Z92" s="71"/>
      <c r="AA92" s="71"/>
      <c r="AB92" s="71"/>
      <c r="AC92" s="112">
        <f t="shared" si="44"/>
        <v>63.119165200000005</v>
      </c>
      <c r="AD92" s="112">
        <f t="shared" si="45"/>
        <v>0</v>
      </c>
      <c r="AE92" s="53">
        <f t="shared" si="46"/>
        <v>0</v>
      </c>
      <c r="AF92" s="47">
        <f t="shared" si="47"/>
        <v>0</v>
      </c>
      <c r="AG92" s="47">
        <f t="shared" si="48"/>
        <v>0</v>
      </c>
      <c r="AH92" s="47">
        <f t="shared" si="49"/>
        <v>0</v>
      </c>
      <c r="AI92" s="47">
        <f t="shared" si="50"/>
        <v>3282.1965904000003</v>
      </c>
      <c r="AJ92" s="47">
        <f t="shared" si="51"/>
        <v>0</v>
      </c>
      <c r="AK92" s="48">
        <f t="shared" si="52"/>
        <v>0</v>
      </c>
      <c r="AL92" s="48"/>
      <c r="AM92" s="48"/>
      <c r="AN92" s="145"/>
      <c r="AO92" s="145">
        <f t="shared" si="53"/>
        <v>273.51638253333334</v>
      </c>
      <c r="AP92" s="145">
        <f t="shared" si="54"/>
        <v>0</v>
      </c>
      <c r="AQ92" s="414">
        <f t="shared" si="55"/>
        <v>273.51638253333334</v>
      </c>
      <c r="AR92" s="197">
        <f t="shared" si="56"/>
        <v>22.793031877777779</v>
      </c>
      <c r="AS92" s="50">
        <f t="shared" si="59"/>
        <v>0</v>
      </c>
      <c r="AT92" s="50">
        <f t="shared" si="60"/>
        <v>0</v>
      </c>
      <c r="AU92" s="50">
        <f t="shared" si="61"/>
        <v>0</v>
      </c>
      <c r="AV92" s="50">
        <f t="shared" si="62"/>
        <v>0</v>
      </c>
      <c r="AW92" s="50">
        <f t="shared" si="63"/>
        <v>39386.359084800002</v>
      </c>
      <c r="AX92" s="50">
        <f t="shared" si="64"/>
        <v>0</v>
      </c>
      <c r="AY92" s="45">
        <f t="shared" si="65"/>
        <v>39386.359084800002</v>
      </c>
      <c r="AZ92" s="45">
        <f t="shared" si="58"/>
        <v>3282.1965904000003</v>
      </c>
      <c r="BA92" s="429">
        <v>44972</v>
      </c>
      <c r="BB92" s="184"/>
    </row>
    <row r="93" spans="1:56" s="187" customFormat="1" ht="15" customHeight="1" x14ac:dyDescent="0.25">
      <c r="A93" s="43" t="s">
        <v>706</v>
      </c>
      <c r="B93" s="85" t="s">
        <v>632</v>
      </c>
      <c r="C93" s="208" t="s">
        <v>164</v>
      </c>
      <c r="D93" s="188" t="s">
        <v>660</v>
      </c>
      <c r="E93" s="215" t="s">
        <v>704</v>
      </c>
      <c r="F93" s="214" t="str">
        <f>VLOOKUP(G93,Lookups!$T$3:$U$2497,2,FALSE)</f>
        <v>CAT 5</v>
      </c>
      <c r="G93" s="76" t="str">
        <f>VLOOKUP(E93,Lookups!$S$3:$T$2492,2,FALSE)</f>
        <v>xxxxxxxxxx5</v>
      </c>
      <c r="H93" s="181" t="str">
        <f t="shared" si="66"/>
        <v>UNFI East xxxxxxxxxx5</v>
      </c>
      <c r="I93" s="213"/>
      <c r="J93" s="213">
        <v>-50</v>
      </c>
      <c r="K93" s="74">
        <v>44256</v>
      </c>
      <c r="L93" s="213" t="s">
        <v>156</v>
      </c>
      <c r="M93" s="164">
        <v>44652</v>
      </c>
      <c r="N93" s="224" t="s">
        <v>156</v>
      </c>
      <c r="O93" s="223">
        <f>VLOOKUP(E93,Lookups!$AD$3:$AE$148,2,FALSE)</f>
        <v>1.0035713159999999</v>
      </c>
      <c r="P93" s="226">
        <f>VLOOKUP(E93,Lookups!$AH$3:$AI$148,2,FALSE)</f>
        <v>1.926370728</v>
      </c>
      <c r="Q93" s="174">
        <f>VLOOKUP(E93,Lookups!$C$3:$D$249,2,FALSE)</f>
        <v>12</v>
      </c>
      <c r="R93" s="227">
        <f>VLOOKUP(E93,Lookups!$C$3:$E$148,2,FALSE)</f>
        <v>12</v>
      </c>
      <c r="S93" s="156"/>
      <c r="T93" s="46" t="e">
        <f>IF(#REF!="A",#REF!*0.5)+_xlfn.IFNA(#N/A,0)</f>
        <v>#REF!</v>
      </c>
      <c r="U93" s="46" t="e">
        <f>IF(#REF!="b",#REF!*0.25)+_xlfn.IFNA(#N/A,0)</f>
        <v>#REF!</v>
      </c>
      <c r="V93" s="46" t="e">
        <f>IF(#REF!="C",#REF!*0.125)+_xlfn.IFNA(#N/A,0)</f>
        <v>#REF!</v>
      </c>
      <c r="W93" s="46">
        <f t="shared" si="41"/>
        <v>1.0035713159999999</v>
      </c>
      <c r="X93" s="46">
        <f t="shared" si="42"/>
        <v>0</v>
      </c>
      <c r="Y93" s="71">
        <f t="shared" si="43"/>
        <v>0</v>
      </c>
      <c r="Z93" s="71"/>
      <c r="AA93" s="71"/>
      <c r="AB93" s="71"/>
      <c r="AC93" s="112">
        <f t="shared" si="44"/>
        <v>-50.178565799999994</v>
      </c>
      <c r="AD93" s="112">
        <f t="shared" si="45"/>
        <v>0</v>
      </c>
      <c r="AE93" s="53">
        <f t="shared" si="46"/>
        <v>0</v>
      </c>
      <c r="AF93" s="47">
        <f t="shared" si="47"/>
        <v>0</v>
      </c>
      <c r="AG93" s="47">
        <f t="shared" si="48"/>
        <v>0</v>
      </c>
      <c r="AH93" s="47">
        <f t="shared" si="49"/>
        <v>0</v>
      </c>
      <c r="AI93" s="47">
        <f t="shared" si="50"/>
        <v>-2609.2854215999996</v>
      </c>
      <c r="AJ93" s="47">
        <f t="shared" si="51"/>
        <v>0</v>
      </c>
      <c r="AK93" s="48">
        <f t="shared" si="52"/>
        <v>0</v>
      </c>
      <c r="AL93" s="48"/>
      <c r="AM93" s="48"/>
      <c r="AN93" s="145"/>
      <c r="AO93" s="145">
        <f t="shared" si="53"/>
        <v>-217.44045179999998</v>
      </c>
      <c r="AP93" s="145">
        <f t="shared" si="54"/>
        <v>0</v>
      </c>
      <c r="AQ93" s="414">
        <f t="shared" si="55"/>
        <v>-217.44045179999998</v>
      </c>
      <c r="AR93" s="197">
        <f t="shared" si="56"/>
        <v>-18.120037649999997</v>
      </c>
      <c r="AS93" s="50">
        <f t="shared" si="59"/>
        <v>0</v>
      </c>
      <c r="AT93" s="50">
        <f t="shared" si="60"/>
        <v>0</v>
      </c>
      <c r="AU93" s="50">
        <f t="shared" si="61"/>
        <v>0</v>
      </c>
      <c r="AV93" s="50">
        <f t="shared" si="62"/>
        <v>0</v>
      </c>
      <c r="AW93" s="50">
        <f t="shared" si="63"/>
        <v>-31311.425059199995</v>
      </c>
      <c r="AX93" s="50">
        <f t="shared" si="64"/>
        <v>0</v>
      </c>
      <c r="AY93" s="45">
        <f t="shared" si="65"/>
        <v>-31311.425059199995</v>
      </c>
      <c r="AZ93" s="45">
        <f t="shared" si="58"/>
        <v>-2609.2854215999996</v>
      </c>
      <c r="BA93" s="429">
        <v>44972</v>
      </c>
      <c r="BB93" s="184"/>
    </row>
    <row r="94" spans="1:56" s="187" customFormat="1" ht="15" customHeight="1" x14ac:dyDescent="0.25">
      <c r="A94" s="213" t="s">
        <v>707</v>
      </c>
      <c r="B94" s="84" t="s">
        <v>602</v>
      </c>
      <c r="C94" s="213" t="s">
        <v>164</v>
      </c>
      <c r="D94" s="188" t="s">
        <v>662</v>
      </c>
      <c r="E94" s="172" t="s">
        <v>700</v>
      </c>
      <c r="F94" s="214" t="str">
        <f>VLOOKUP(G94,Lookups!$T$3:$U$2497,2,FALSE)</f>
        <v>CAT 1</v>
      </c>
      <c r="G94" s="76" t="str">
        <f>VLOOKUP(E94,Lookups!$S$3:$T$2492,2,FALSE)</f>
        <v>xxxxxxxxxx1</v>
      </c>
      <c r="H94" s="181" t="str">
        <f t="shared" si="66"/>
        <v>UNFI East xxxxxxxxxx1</v>
      </c>
      <c r="I94" s="208"/>
      <c r="J94" s="43">
        <v>159</v>
      </c>
      <c r="K94" s="161">
        <v>45047</v>
      </c>
      <c r="L94" s="43" t="s">
        <v>98</v>
      </c>
      <c r="M94" s="154">
        <v>45170</v>
      </c>
      <c r="N94" s="225">
        <v>0.75</v>
      </c>
      <c r="O94" s="223">
        <f>VLOOKUP(E94,Lookups!$AD$3:$AE$148,2,FALSE)</f>
        <v>1.2</v>
      </c>
      <c r="P94" s="226">
        <f>VLOOKUP(E94,Lookups!$AH$3:$AI$148,2,FALSE)</f>
        <v>3</v>
      </c>
      <c r="Q94" s="174">
        <f>VLOOKUP(E94,Lookups!$C$3:$D$249,2,FALSE)</f>
        <v>12</v>
      </c>
      <c r="R94" s="227">
        <f>VLOOKUP(E94,Lookups!$C$3:$E$148,2,FALSE)</f>
        <v>12</v>
      </c>
      <c r="S94" s="155">
        <v>3</v>
      </c>
      <c r="T94" s="46" t="e">
        <f>IF(#REF!="A",#REF!*0.5)+_xlfn.IFNA(#N/A,0)</f>
        <v>#REF!</v>
      </c>
      <c r="U94" s="46" t="e">
        <f>IF(#REF!="b",#REF!*0.25)+_xlfn.IFNA(#N/A,0)</f>
        <v>#REF!</v>
      </c>
      <c r="V94" s="46" t="e">
        <f>IF(#REF!="C",#REF!*0.125)+_xlfn.IFNA(#N/A,0)</f>
        <v>#REF!</v>
      </c>
      <c r="W94" s="46">
        <f t="shared" si="41"/>
        <v>0</v>
      </c>
      <c r="X94" s="46">
        <f t="shared" si="42"/>
        <v>0</v>
      </c>
      <c r="Y94" s="71">
        <f t="shared" si="43"/>
        <v>477</v>
      </c>
      <c r="Z94" s="71"/>
      <c r="AA94" s="71"/>
      <c r="AB94" s="71"/>
      <c r="AC94" s="112">
        <f t="shared" si="44"/>
        <v>0</v>
      </c>
      <c r="AD94" s="112">
        <f t="shared" si="45"/>
        <v>0</v>
      </c>
      <c r="AE94" s="53">
        <f t="shared" si="46"/>
        <v>24804</v>
      </c>
      <c r="AF94" s="47">
        <f t="shared" si="47"/>
        <v>0</v>
      </c>
      <c r="AG94" s="47">
        <f t="shared" si="48"/>
        <v>0</v>
      </c>
      <c r="AH94" s="47">
        <f t="shared" si="49"/>
        <v>0</v>
      </c>
      <c r="AI94" s="47">
        <f t="shared" si="50"/>
        <v>0</v>
      </c>
      <c r="AJ94" s="47">
        <f t="shared" si="51"/>
        <v>0</v>
      </c>
      <c r="AK94" s="48">
        <f t="shared" si="52"/>
        <v>2067</v>
      </c>
      <c r="AL94" s="48"/>
      <c r="AM94" s="48"/>
      <c r="AN94" s="145"/>
      <c r="AO94" s="145">
        <f t="shared" si="53"/>
        <v>0</v>
      </c>
      <c r="AP94" s="145">
        <f t="shared" si="54"/>
        <v>0</v>
      </c>
      <c r="AQ94" s="414">
        <f t="shared" si="55"/>
        <v>2067</v>
      </c>
      <c r="AR94" s="197">
        <f t="shared" si="56"/>
        <v>172.25</v>
      </c>
      <c r="AS94" s="50">
        <f t="shared" si="59"/>
        <v>297648</v>
      </c>
      <c r="AT94" s="50">
        <f t="shared" si="60"/>
        <v>0</v>
      </c>
      <c r="AU94" s="50">
        <f t="shared" si="61"/>
        <v>0</v>
      </c>
      <c r="AV94" s="50">
        <f t="shared" si="62"/>
        <v>0</v>
      </c>
      <c r="AW94" s="50">
        <f t="shared" si="63"/>
        <v>0</v>
      </c>
      <c r="AX94" s="50">
        <f t="shared" si="64"/>
        <v>0</v>
      </c>
      <c r="AY94" s="45">
        <f t="shared" si="65"/>
        <v>297648</v>
      </c>
      <c r="AZ94" s="45">
        <f t="shared" si="58"/>
        <v>24804</v>
      </c>
      <c r="BA94" s="429">
        <v>44972</v>
      </c>
      <c r="BB94" s="182"/>
    </row>
    <row r="95" spans="1:56" s="187" customFormat="1" ht="15" customHeight="1" x14ac:dyDescent="0.25">
      <c r="A95" s="213" t="s">
        <v>707</v>
      </c>
      <c r="B95" s="84" t="s">
        <v>602</v>
      </c>
      <c r="C95" s="213" t="s">
        <v>164</v>
      </c>
      <c r="D95" s="188" t="s">
        <v>662</v>
      </c>
      <c r="E95" s="172" t="s">
        <v>701</v>
      </c>
      <c r="F95" s="214" t="str">
        <f>VLOOKUP(G95,Lookups!$T$3:$U$2497,2,FALSE)</f>
        <v>CAT 2</v>
      </c>
      <c r="G95" s="76" t="str">
        <f>VLOOKUP(E95,Lookups!$S$3:$T$2492,2,FALSE)</f>
        <v>xxxxxxxxxx2</v>
      </c>
      <c r="H95" s="181" t="str">
        <f t="shared" si="66"/>
        <v>UNFI East xxxxxxxxxx2</v>
      </c>
      <c r="I95" s="208"/>
      <c r="J95" s="43">
        <v>159</v>
      </c>
      <c r="K95" s="161">
        <v>45047</v>
      </c>
      <c r="L95" s="43" t="s">
        <v>98</v>
      </c>
      <c r="M95" s="154">
        <v>45170</v>
      </c>
      <c r="N95" s="225">
        <v>0.75</v>
      </c>
      <c r="O95" s="223">
        <f>VLOOKUP(E95,Lookups!$AD$3:$AE$148,2,FALSE)</f>
        <v>1.2309971689999999</v>
      </c>
      <c r="P95" s="226">
        <f>VLOOKUP(E95,Lookups!$AH$3:$AI$148,2,FALSE)</f>
        <v>2.5038011689999999</v>
      </c>
      <c r="Q95" s="174">
        <f>VLOOKUP(E95,Lookups!$C$3:$D$249,2,FALSE)</f>
        <v>12</v>
      </c>
      <c r="R95" s="227">
        <f>VLOOKUP(E95,Lookups!$C$3:$E$148,2,FALSE)</f>
        <v>12</v>
      </c>
      <c r="S95" s="155">
        <v>3</v>
      </c>
      <c r="T95" s="46" t="e">
        <f>IF(#REF!="A",#REF!*0.5)+_xlfn.IFNA(#N/A,0)</f>
        <v>#REF!</v>
      </c>
      <c r="U95" s="46" t="e">
        <f>IF(#REF!="b",#REF!*0.25)+_xlfn.IFNA(#N/A,0)</f>
        <v>#REF!</v>
      </c>
      <c r="V95" s="46" t="e">
        <f>IF(#REF!="C",#REF!*0.125)+_xlfn.IFNA(#N/A,0)</f>
        <v>#REF!</v>
      </c>
      <c r="W95" s="46">
        <f t="shared" si="41"/>
        <v>0</v>
      </c>
      <c r="X95" s="46">
        <f t="shared" si="42"/>
        <v>0</v>
      </c>
      <c r="Y95" s="71">
        <f t="shared" si="43"/>
        <v>477</v>
      </c>
      <c r="Z95" s="71"/>
      <c r="AA95" s="71"/>
      <c r="AB95" s="71"/>
      <c r="AC95" s="112">
        <f t="shared" si="44"/>
        <v>0</v>
      </c>
      <c r="AD95" s="112">
        <f t="shared" si="45"/>
        <v>0</v>
      </c>
      <c r="AE95" s="53">
        <f t="shared" si="46"/>
        <v>24804</v>
      </c>
      <c r="AF95" s="47">
        <f t="shared" si="47"/>
        <v>0</v>
      </c>
      <c r="AG95" s="47">
        <f t="shared" si="48"/>
        <v>0</v>
      </c>
      <c r="AH95" s="47">
        <f t="shared" si="49"/>
        <v>0</v>
      </c>
      <c r="AI95" s="47">
        <f t="shared" si="50"/>
        <v>0</v>
      </c>
      <c r="AJ95" s="47">
        <f t="shared" si="51"/>
        <v>0</v>
      </c>
      <c r="AK95" s="48">
        <f t="shared" si="52"/>
        <v>2067</v>
      </c>
      <c r="AL95" s="48"/>
      <c r="AM95" s="48"/>
      <c r="AN95" s="145"/>
      <c r="AO95" s="145">
        <f t="shared" si="53"/>
        <v>0</v>
      </c>
      <c r="AP95" s="145">
        <f t="shared" si="54"/>
        <v>0</v>
      </c>
      <c r="AQ95" s="414">
        <f t="shared" si="55"/>
        <v>2067</v>
      </c>
      <c r="AR95" s="197">
        <f t="shared" si="56"/>
        <v>172.25</v>
      </c>
      <c r="AS95" s="50">
        <f t="shared" si="59"/>
        <v>297648</v>
      </c>
      <c r="AT95" s="50">
        <f t="shared" si="60"/>
        <v>0</v>
      </c>
      <c r="AU95" s="50">
        <f t="shared" si="61"/>
        <v>0</v>
      </c>
      <c r="AV95" s="50">
        <f t="shared" si="62"/>
        <v>0</v>
      </c>
      <c r="AW95" s="50">
        <f t="shared" si="63"/>
        <v>0</v>
      </c>
      <c r="AX95" s="50">
        <f t="shared" si="64"/>
        <v>0</v>
      </c>
      <c r="AY95" s="45">
        <f t="shared" si="65"/>
        <v>297648</v>
      </c>
      <c r="AZ95" s="45">
        <f t="shared" si="58"/>
        <v>24804</v>
      </c>
      <c r="BA95" s="429">
        <v>44972</v>
      </c>
      <c r="BB95" s="182"/>
    </row>
    <row r="96" spans="1:56" s="187" customFormat="1" ht="15" customHeight="1" x14ac:dyDescent="0.25">
      <c r="A96" s="43" t="s">
        <v>706</v>
      </c>
      <c r="B96" s="84" t="s">
        <v>602</v>
      </c>
      <c r="C96" s="157" t="s">
        <v>164</v>
      </c>
      <c r="D96" s="188" t="s">
        <v>660</v>
      </c>
      <c r="E96" s="191" t="s">
        <v>702</v>
      </c>
      <c r="F96" s="214" t="str">
        <f>VLOOKUP(G96,Lookups!$T$3:$U$2497,2,FALSE)</f>
        <v>CAT 3</v>
      </c>
      <c r="G96" s="76" t="str">
        <f>VLOOKUP(E96,Lookups!$S$3:$T$2492,2,FALSE)</f>
        <v>xxxxxxxxxx3</v>
      </c>
      <c r="H96" s="181" t="str">
        <f t="shared" si="66"/>
        <v>UNFI East xxxxxxxxxx3</v>
      </c>
      <c r="I96" s="157">
        <v>34</v>
      </c>
      <c r="J96" s="157"/>
      <c r="K96" s="161">
        <v>44238</v>
      </c>
      <c r="L96" s="157" t="s">
        <v>97</v>
      </c>
      <c r="M96" s="209" t="s">
        <v>133</v>
      </c>
      <c r="N96" s="225" t="s">
        <v>133</v>
      </c>
      <c r="O96" s="223">
        <f>VLOOKUP(E96,Lookups!$AD$3:$AE$148,2,FALSE)</f>
        <v>1.169229504</v>
      </c>
      <c r="P96" s="226">
        <f>VLOOKUP(E96,Lookups!$AH$3:$AI$148,2,FALSE)</f>
        <v>2.8760148220000001</v>
      </c>
      <c r="Q96" s="174">
        <f>VLOOKUP(E96,Lookups!$C$3:$D$249,2,FALSE)</f>
        <v>12</v>
      </c>
      <c r="R96" s="227">
        <f>VLOOKUP(E96,Lookups!$C$3:$E$148,2,FALSE)</f>
        <v>12</v>
      </c>
      <c r="S96" s="156"/>
      <c r="T96" s="46" t="e">
        <f>IF(#REF!="A",#REF!*0.5)+_xlfn.IFNA(#N/A,0)</f>
        <v>#REF!</v>
      </c>
      <c r="U96" s="46" t="e">
        <f>IF(#REF!="b",#REF!*0.25)+_xlfn.IFNA(#N/A,0)</f>
        <v>#REF!</v>
      </c>
      <c r="V96" s="46" t="e">
        <f>IF(#REF!="C",#REF!*0.125)+_xlfn.IFNA(#N/A,0)</f>
        <v>#REF!</v>
      </c>
      <c r="W96" s="46">
        <f t="shared" si="41"/>
        <v>1.169229504</v>
      </c>
      <c r="X96" s="46">
        <f t="shared" si="42"/>
        <v>0</v>
      </c>
      <c r="Y96" s="71">
        <f t="shared" si="43"/>
        <v>0</v>
      </c>
      <c r="Z96" s="71"/>
      <c r="AA96" s="71"/>
      <c r="AB96" s="71"/>
      <c r="AC96" s="112">
        <f t="shared" si="44"/>
        <v>0</v>
      </c>
      <c r="AD96" s="112">
        <f t="shared" si="45"/>
        <v>0</v>
      </c>
      <c r="AE96" s="53">
        <f t="shared" si="46"/>
        <v>0</v>
      </c>
      <c r="AF96" s="47">
        <f t="shared" si="47"/>
        <v>0</v>
      </c>
      <c r="AG96" s="47">
        <f t="shared" si="48"/>
        <v>0</v>
      </c>
      <c r="AH96" s="47">
        <f t="shared" si="49"/>
        <v>0</v>
      </c>
      <c r="AI96" s="47">
        <f t="shared" si="50"/>
        <v>0</v>
      </c>
      <c r="AJ96" s="47">
        <f t="shared" si="51"/>
        <v>0</v>
      </c>
      <c r="AK96" s="48">
        <f t="shared" si="52"/>
        <v>0</v>
      </c>
      <c r="AL96" s="48"/>
      <c r="AM96" s="48"/>
      <c r="AN96" s="145"/>
      <c r="AO96" s="145">
        <f t="shared" si="53"/>
        <v>0</v>
      </c>
      <c r="AP96" s="145">
        <f t="shared" si="54"/>
        <v>0</v>
      </c>
      <c r="AQ96" s="414">
        <f t="shared" si="55"/>
        <v>0</v>
      </c>
      <c r="AR96" s="197">
        <f t="shared" si="56"/>
        <v>0</v>
      </c>
      <c r="AS96" s="50">
        <f t="shared" si="59"/>
        <v>0</v>
      </c>
      <c r="AT96" s="50">
        <f t="shared" si="60"/>
        <v>0</v>
      </c>
      <c r="AU96" s="50">
        <f t="shared" si="61"/>
        <v>0</v>
      </c>
      <c r="AV96" s="50">
        <f t="shared" si="62"/>
        <v>0</v>
      </c>
      <c r="AW96" s="50">
        <f t="shared" si="63"/>
        <v>0</v>
      </c>
      <c r="AX96" s="50">
        <f t="shared" si="64"/>
        <v>0</v>
      </c>
      <c r="AY96" s="45">
        <f t="shared" si="65"/>
        <v>0</v>
      </c>
      <c r="AZ96" s="45">
        <f t="shared" si="58"/>
        <v>0</v>
      </c>
      <c r="BA96" s="429">
        <v>44441</v>
      </c>
      <c r="BB96" s="217"/>
    </row>
    <row r="97" spans="1:56" s="187" customFormat="1" ht="15" customHeight="1" x14ac:dyDescent="0.25">
      <c r="A97" s="43" t="s">
        <v>706</v>
      </c>
      <c r="B97" s="84" t="s">
        <v>602</v>
      </c>
      <c r="C97" s="157" t="s">
        <v>164</v>
      </c>
      <c r="D97" s="188" t="s">
        <v>660</v>
      </c>
      <c r="E97" s="191" t="s">
        <v>703</v>
      </c>
      <c r="F97" s="214" t="str">
        <f>VLOOKUP(G97,Lookups!$T$3:$U$2497,2,FALSE)</f>
        <v>CAT 4</v>
      </c>
      <c r="G97" s="76" t="str">
        <f>VLOOKUP(E97,Lookups!$S$3:$T$2492,2,FALSE)</f>
        <v>xxxxxxxxxx4</v>
      </c>
      <c r="H97" s="181" t="str">
        <f t="shared" si="66"/>
        <v>UNFI East xxxxxxxxxx4</v>
      </c>
      <c r="I97" s="157">
        <v>37</v>
      </c>
      <c r="J97" s="157"/>
      <c r="K97" s="161">
        <v>44238</v>
      </c>
      <c r="L97" s="157" t="s">
        <v>97</v>
      </c>
      <c r="M97" s="209" t="s">
        <v>133</v>
      </c>
      <c r="N97" s="225" t="s">
        <v>133</v>
      </c>
      <c r="O97" s="223">
        <f>VLOOKUP(E97,Lookups!$AD$3:$AE$148,2,FALSE)</f>
        <v>1.2623833040000001</v>
      </c>
      <c r="P97" s="226">
        <f>VLOOKUP(E97,Lookups!$AH$3:$AI$148,2,FALSE)</f>
        <v>2.370249088</v>
      </c>
      <c r="Q97" s="174">
        <f>VLOOKUP(E97,Lookups!$C$3:$D$249,2,FALSE)</f>
        <v>12</v>
      </c>
      <c r="R97" s="227">
        <f>VLOOKUP(E97,Lookups!$C$3:$E$148,2,FALSE)</f>
        <v>12</v>
      </c>
      <c r="S97" s="156"/>
      <c r="T97" s="46" t="e">
        <f>IF(#REF!="A",#REF!*0.5)+_xlfn.IFNA(#N/A,0)</f>
        <v>#REF!</v>
      </c>
      <c r="U97" s="46" t="e">
        <f>IF(#REF!="b",#REF!*0.25)+_xlfn.IFNA(#N/A,0)</f>
        <v>#REF!</v>
      </c>
      <c r="V97" s="46" t="e">
        <f>IF(#REF!="C",#REF!*0.125)+_xlfn.IFNA(#N/A,0)</f>
        <v>#REF!</v>
      </c>
      <c r="W97" s="46">
        <f t="shared" si="41"/>
        <v>1.2623833040000001</v>
      </c>
      <c r="X97" s="46">
        <f t="shared" si="42"/>
        <v>0</v>
      </c>
      <c r="Y97" s="71">
        <f t="shared" si="43"/>
        <v>0</v>
      </c>
      <c r="Z97" s="71"/>
      <c r="AA97" s="71"/>
      <c r="AB97" s="71"/>
      <c r="AC97" s="112">
        <f t="shared" si="44"/>
        <v>0</v>
      </c>
      <c r="AD97" s="112">
        <f t="shared" si="45"/>
        <v>0</v>
      </c>
      <c r="AE97" s="53">
        <f t="shared" si="46"/>
        <v>0</v>
      </c>
      <c r="AF97" s="47">
        <f t="shared" si="47"/>
        <v>0</v>
      </c>
      <c r="AG97" s="47">
        <f t="shared" si="48"/>
        <v>0</v>
      </c>
      <c r="AH97" s="47">
        <f t="shared" si="49"/>
        <v>0</v>
      </c>
      <c r="AI97" s="47">
        <f t="shared" si="50"/>
        <v>0</v>
      </c>
      <c r="AJ97" s="47">
        <f t="shared" si="51"/>
        <v>0</v>
      </c>
      <c r="AK97" s="48">
        <f t="shared" si="52"/>
        <v>0</v>
      </c>
      <c r="AL97" s="48"/>
      <c r="AM97" s="48"/>
      <c r="AN97" s="145"/>
      <c r="AO97" s="145">
        <f t="shared" si="53"/>
        <v>0</v>
      </c>
      <c r="AP97" s="145">
        <f t="shared" si="54"/>
        <v>0</v>
      </c>
      <c r="AQ97" s="414">
        <f t="shared" si="55"/>
        <v>0</v>
      </c>
      <c r="AR97" s="197">
        <f t="shared" si="56"/>
        <v>0</v>
      </c>
      <c r="AS97" s="50">
        <f t="shared" si="59"/>
        <v>0</v>
      </c>
      <c r="AT97" s="50">
        <f t="shared" si="60"/>
        <v>0</v>
      </c>
      <c r="AU97" s="50">
        <f t="shared" si="61"/>
        <v>0</v>
      </c>
      <c r="AV97" s="50">
        <f t="shared" si="62"/>
        <v>0</v>
      </c>
      <c r="AW97" s="50">
        <f t="shared" si="63"/>
        <v>0</v>
      </c>
      <c r="AX97" s="50">
        <f t="shared" si="64"/>
        <v>0</v>
      </c>
      <c r="AY97" s="45">
        <f t="shared" si="65"/>
        <v>0</v>
      </c>
      <c r="AZ97" s="45">
        <f t="shared" si="58"/>
        <v>0</v>
      </c>
      <c r="BA97" s="429">
        <v>44441</v>
      </c>
      <c r="BB97" s="217"/>
    </row>
    <row r="98" spans="1:56" s="187" customFormat="1" ht="15" customHeight="1" x14ac:dyDescent="0.25">
      <c r="A98" s="43" t="s">
        <v>706</v>
      </c>
      <c r="B98" s="84" t="s">
        <v>602</v>
      </c>
      <c r="C98" s="157" t="s">
        <v>164</v>
      </c>
      <c r="D98" s="188" t="s">
        <v>660</v>
      </c>
      <c r="E98" s="191" t="s">
        <v>704</v>
      </c>
      <c r="F98" s="214" t="str">
        <f>VLOOKUP(G98,Lookups!$T$3:$U$2497,2,FALSE)</f>
        <v>CAT 5</v>
      </c>
      <c r="G98" s="76" t="str">
        <f>VLOOKUP(E98,Lookups!$S$3:$T$2492,2,FALSE)</f>
        <v>xxxxxxxxxx5</v>
      </c>
      <c r="H98" s="181" t="str">
        <f t="shared" si="66"/>
        <v>UNFI East xxxxxxxxxx5</v>
      </c>
      <c r="I98" s="157">
        <v>37</v>
      </c>
      <c r="J98" s="157"/>
      <c r="K98" s="161">
        <v>44238</v>
      </c>
      <c r="L98" s="157" t="s">
        <v>97</v>
      </c>
      <c r="M98" s="209" t="s">
        <v>133</v>
      </c>
      <c r="N98" s="225" t="s">
        <v>133</v>
      </c>
      <c r="O98" s="223">
        <f>VLOOKUP(E98,Lookups!$AD$3:$AE$148,2,FALSE)</f>
        <v>1.0035713159999999</v>
      </c>
      <c r="P98" s="226">
        <f>VLOOKUP(E98,Lookups!$AH$3:$AI$148,2,FALSE)</f>
        <v>1.926370728</v>
      </c>
      <c r="Q98" s="174">
        <f>VLOOKUP(E98,Lookups!$C$3:$D$249,2,FALSE)</f>
        <v>12</v>
      </c>
      <c r="R98" s="227">
        <f>VLOOKUP(E98,Lookups!$C$3:$E$148,2,FALSE)</f>
        <v>12</v>
      </c>
      <c r="S98" s="156"/>
      <c r="T98" s="46" t="e">
        <f>IF(#REF!="A",#REF!*0.5)+_xlfn.IFNA(#N/A,0)</f>
        <v>#REF!</v>
      </c>
      <c r="U98" s="46" t="e">
        <f>IF(#REF!="b",#REF!*0.25)+_xlfn.IFNA(#N/A,0)</f>
        <v>#REF!</v>
      </c>
      <c r="V98" s="46" t="e">
        <f>IF(#REF!="C",#REF!*0.125)+_xlfn.IFNA(#N/A,0)</f>
        <v>#REF!</v>
      </c>
      <c r="W98" s="46">
        <f t="shared" si="41"/>
        <v>1.0035713159999999</v>
      </c>
      <c r="X98" s="46">
        <f t="shared" si="42"/>
        <v>0</v>
      </c>
      <c r="Y98" s="71">
        <f t="shared" si="43"/>
        <v>0</v>
      </c>
      <c r="Z98" s="71"/>
      <c r="AA98" s="71"/>
      <c r="AB98" s="71"/>
      <c r="AC98" s="112">
        <f t="shared" si="44"/>
        <v>0</v>
      </c>
      <c r="AD98" s="112">
        <f t="shared" si="45"/>
        <v>0</v>
      </c>
      <c r="AE98" s="53">
        <f t="shared" si="46"/>
        <v>0</v>
      </c>
      <c r="AF98" s="47">
        <f t="shared" si="47"/>
        <v>0</v>
      </c>
      <c r="AG98" s="47">
        <f t="shared" si="48"/>
        <v>0</v>
      </c>
      <c r="AH98" s="47">
        <f t="shared" si="49"/>
        <v>0</v>
      </c>
      <c r="AI98" s="47">
        <f t="shared" si="50"/>
        <v>0</v>
      </c>
      <c r="AJ98" s="47">
        <f t="shared" si="51"/>
        <v>0</v>
      </c>
      <c r="AK98" s="48">
        <f t="shared" si="52"/>
        <v>0</v>
      </c>
      <c r="AL98" s="48"/>
      <c r="AM98" s="48"/>
      <c r="AN98" s="145"/>
      <c r="AO98" s="145">
        <f t="shared" si="53"/>
        <v>0</v>
      </c>
      <c r="AP98" s="145">
        <f t="shared" si="54"/>
        <v>0</v>
      </c>
      <c r="AQ98" s="414">
        <f t="shared" si="55"/>
        <v>0</v>
      </c>
      <c r="AR98" s="197">
        <f t="shared" si="56"/>
        <v>0</v>
      </c>
      <c r="AS98" s="50">
        <f t="shared" si="59"/>
        <v>0</v>
      </c>
      <c r="AT98" s="50">
        <f t="shared" si="60"/>
        <v>0</v>
      </c>
      <c r="AU98" s="50">
        <f t="shared" si="61"/>
        <v>0</v>
      </c>
      <c r="AV98" s="50">
        <f t="shared" si="62"/>
        <v>0</v>
      </c>
      <c r="AW98" s="50">
        <f t="shared" si="63"/>
        <v>0</v>
      </c>
      <c r="AX98" s="50">
        <f t="shared" si="64"/>
        <v>0</v>
      </c>
      <c r="AY98" s="45">
        <f t="shared" si="65"/>
        <v>0</v>
      </c>
      <c r="AZ98" s="45">
        <f t="shared" si="58"/>
        <v>0</v>
      </c>
      <c r="BA98" s="429">
        <v>44441</v>
      </c>
      <c r="BB98" s="217"/>
    </row>
    <row r="99" spans="1:56" s="187" customFormat="1" ht="15" customHeight="1" x14ac:dyDescent="0.25">
      <c r="A99" s="213" t="s">
        <v>707</v>
      </c>
      <c r="B99" s="84" t="s">
        <v>634</v>
      </c>
      <c r="C99" s="213" t="s">
        <v>165</v>
      </c>
      <c r="D99" s="188" t="s">
        <v>662</v>
      </c>
      <c r="E99" s="94" t="s">
        <v>700</v>
      </c>
      <c r="F99" s="214" t="str">
        <f>VLOOKUP(G99,Lookups!$T$3:$U$2497,2,FALSE)</f>
        <v>CAT 1</v>
      </c>
      <c r="G99" s="76" t="str">
        <f>VLOOKUP(E99,Lookups!$S$3:$T$2492,2,FALSE)</f>
        <v>xxxxxxxxxx1</v>
      </c>
      <c r="H99" s="181" t="str">
        <f t="shared" si="66"/>
        <v>UNFI West xxxxxxxxxx1</v>
      </c>
      <c r="I99" s="43"/>
      <c r="J99" s="43"/>
      <c r="K99" s="161">
        <v>44835</v>
      </c>
      <c r="L99" s="43" t="s">
        <v>96</v>
      </c>
      <c r="M99" s="171">
        <v>44593</v>
      </c>
      <c r="N99" s="231">
        <v>0.5</v>
      </c>
      <c r="O99" s="223">
        <f>VLOOKUP(E99,Lookups!$AD$3:$AE$148,2,FALSE)</f>
        <v>1.2</v>
      </c>
      <c r="P99" s="226">
        <f>VLOOKUP(E99,Lookups!$AH$3:$AI$148,2,FALSE)</f>
        <v>3</v>
      </c>
      <c r="Q99" s="174">
        <f>VLOOKUP(E99,Lookups!$C$3:$D$249,2,FALSE)</f>
        <v>12</v>
      </c>
      <c r="R99" s="227">
        <f>VLOOKUP(E99,Lookups!$C$3:$E$148,2,FALSE)</f>
        <v>12</v>
      </c>
      <c r="S99" s="156"/>
      <c r="T99" s="46" t="e">
        <f>IF(#REF!="A",#REF!*0.5)+_xlfn.IFNA(#N/A,0)</f>
        <v>#REF!</v>
      </c>
      <c r="U99" s="46" t="e">
        <f>IF(#REF!="b",#REF!*0.25)+_xlfn.IFNA(#N/A,0)</f>
        <v>#REF!</v>
      </c>
      <c r="V99" s="46" t="e">
        <f>IF(#REF!="C",#REF!*0.125)+_xlfn.IFNA(#N/A,0)</f>
        <v>#REF!</v>
      </c>
      <c r="W99" s="46">
        <f t="shared" si="41"/>
        <v>0</v>
      </c>
      <c r="X99" s="46">
        <f t="shared" si="42"/>
        <v>0</v>
      </c>
      <c r="Y99" s="71">
        <f t="shared" si="43"/>
        <v>0</v>
      </c>
      <c r="Z99" s="71"/>
      <c r="AA99" s="71"/>
      <c r="AB99" s="71"/>
      <c r="AC99" s="112">
        <f t="shared" si="44"/>
        <v>0</v>
      </c>
      <c r="AD99" s="112">
        <f t="shared" si="45"/>
        <v>0</v>
      </c>
      <c r="AE99" s="53">
        <f t="shared" si="46"/>
        <v>0</v>
      </c>
      <c r="AF99" s="47">
        <f t="shared" si="47"/>
        <v>0</v>
      </c>
      <c r="AG99" s="47">
        <f t="shared" si="48"/>
        <v>0</v>
      </c>
      <c r="AH99" s="47">
        <f t="shared" si="49"/>
        <v>0</v>
      </c>
      <c r="AI99" s="47">
        <f t="shared" si="50"/>
        <v>0</v>
      </c>
      <c r="AJ99" s="47">
        <f t="shared" si="51"/>
        <v>0</v>
      </c>
      <c r="AK99" s="48">
        <f t="shared" si="52"/>
        <v>0</v>
      </c>
      <c r="AL99" s="48"/>
      <c r="AM99" s="48"/>
      <c r="AN99" s="145"/>
      <c r="AO99" s="145">
        <f t="shared" si="53"/>
        <v>0</v>
      </c>
      <c r="AP99" s="145">
        <f t="shared" si="54"/>
        <v>0</v>
      </c>
      <c r="AQ99" s="414">
        <f t="shared" si="55"/>
        <v>0</v>
      </c>
      <c r="AR99" s="197">
        <f t="shared" si="56"/>
        <v>0</v>
      </c>
      <c r="AS99" s="50">
        <f t="shared" si="59"/>
        <v>0</v>
      </c>
      <c r="AT99" s="50">
        <f t="shared" si="60"/>
        <v>0</v>
      </c>
      <c r="AU99" s="50">
        <f t="shared" si="61"/>
        <v>0</v>
      </c>
      <c r="AV99" s="50">
        <f t="shared" si="62"/>
        <v>0</v>
      </c>
      <c r="AW99" s="50">
        <f t="shared" si="63"/>
        <v>0</v>
      </c>
      <c r="AX99" s="50">
        <f t="shared" si="64"/>
        <v>0</v>
      </c>
      <c r="AY99" s="45">
        <f t="shared" si="65"/>
        <v>0</v>
      </c>
      <c r="AZ99" s="45">
        <f t="shared" si="58"/>
        <v>0</v>
      </c>
      <c r="BA99" s="428">
        <v>44900</v>
      </c>
      <c r="BB99" s="184"/>
    </row>
    <row r="100" spans="1:56" s="187" customFormat="1" ht="15" customHeight="1" x14ac:dyDescent="0.25">
      <c r="A100" s="213" t="s">
        <v>707</v>
      </c>
      <c r="B100" s="84" t="s">
        <v>634</v>
      </c>
      <c r="C100" s="213" t="s">
        <v>165</v>
      </c>
      <c r="D100" s="188" t="s">
        <v>660</v>
      </c>
      <c r="E100" s="94" t="s">
        <v>701</v>
      </c>
      <c r="F100" s="214" t="str">
        <f>VLOOKUP(G100,Lookups!$T$3:$U$2497,2,FALSE)</f>
        <v>CAT 2</v>
      </c>
      <c r="G100" s="76" t="str">
        <f>VLOOKUP(E100,Lookups!$S$3:$T$2492,2,FALSE)</f>
        <v>xxxxxxxxxx2</v>
      </c>
      <c r="H100" s="181" t="str">
        <f t="shared" si="66"/>
        <v>UNFI West xxxxxxxxxx2</v>
      </c>
      <c r="I100" s="208"/>
      <c r="J100" s="208"/>
      <c r="K100" s="100">
        <v>44682</v>
      </c>
      <c r="L100" s="208" t="s">
        <v>97</v>
      </c>
      <c r="M100" s="171" t="s">
        <v>133</v>
      </c>
      <c r="N100" s="224" t="s">
        <v>133</v>
      </c>
      <c r="O100" s="223">
        <f>VLOOKUP(E100,Lookups!$AD$3:$AE$148,2,FALSE)</f>
        <v>1.2309971689999999</v>
      </c>
      <c r="P100" s="226">
        <f>VLOOKUP(E100,Lookups!$AH$3:$AI$148,2,FALSE)</f>
        <v>2.5038011689999999</v>
      </c>
      <c r="Q100" s="174">
        <f>VLOOKUP(E100,Lookups!$C$3:$D$249,2,FALSE)</f>
        <v>12</v>
      </c>
      <c r="R100" s="227">
        <f>VLOOKUP(E100,Lookups!$C$3:$E$148,2,FALSE)</f>
        <v>12</v>
      </c>
      <c r="S100" s="155"/>
      <c r="T100" s="46" t="e">
        <f>IF(#REF!="A",#REF!*0.5)+_xlfn.IFNA(#N/A,0)</f>
        <v>#REF!</v>
      </c>
      <c r="U100" s="46" t="e">
        <f>IF(#REF!="b",#REF!*0.25)+_xlfn.IFNA(#N/A,0)</f>
        <v>#REF!</v>
      </c>
      <c r="V100" s="46" t="e">
        <f>IF(#REF!="C",#REF!*0.125)+_xlfn.IFNA(#N/A,0)</f>
        <v>#REF!</v>
      </c>
      <c r="W100" s="46">
        <f t="shared" si="41"/>
        <v>1.2309971689999999</v>
      </c>
      <c r="X100" s="46">
        <f t="shared" si="42"/>
        <v>0</v>
      </c>
      <c r="Y100" s="71">
        <f t="shared" si="43"/>
        <v>0</v>
      </c>
      <c r="Z100" s="71"/>
      <c r="AA100" s="71"/>
      <c r="AB100" s="71"/>
      <c r="AC100" s="112">
        <f t="shared" si="44"/>
        <v>0</v>
      </c>
      <c r="AD100" s="112">
        <f t="shared" si="45"/>
        <v>0</v>
      </c>
      <c r="AE100" s="53">
        <f t="shared" si="46"/>
        <v>0</v>
      </c>
      <c r="AF100" s="47">
        <f t="shared" si="47"/>
        <v>0</v>
      </c>
      <c r="AG100" s="47">
        <f t="shared" si="48"/>
        <v>0</v>
      </c>
      <c r="AH100" s="47">
        <f t="shared" si="49"/>
        <v>0</v>
      </c>
      <c r="AI100" s="47">
        <f t="shared" si="50"/>
        <v>0</v>
      </c>
      <c r="AJ100" s="47">
        <f t="shared" si="51"/>
        <v>0</v>
      </c>
      <c r="AK100" s="48">
        <f t="shared" si="52"/>
        <v>0</v>
      </c>
      <c r="AL100" s="48"/>
      <c r="AM100" s="48"/>
      <c r="AN100" s="145"/>
      <c r="AO100" s="145">
        <f t="shared" si="53"/>
        <v>0</v>
      </c>
      <c r="AP100" s="145">
        <f t="shared" si="54"/>
        <v>0</v>
      </c>
      <c r="AQ100" s="414">
        <f t="shared" si="55"/>
        <v>0</v>
      </c>
      <c r="AR100" s="197">
        <f t="shared" si="56"/>
        <v>0</v>
      </c>
      <c r="AS100" s="50">
        <f t="shared" si="59"/>
        <v>0</v>
      </c>
      <c r="AT100" s="50">
        <f t="shared" si="60"/>
        <v>0</v>
      </c>
      <c r="AU100" s="50">
        <f t="shared" si="61"/>
        <v>0</v>
      </c>
      <c r="AV100" s="50">
        <f t="shared" si="62"/>
        <v>0</v>
      </c>
      <c r="AW100" s="50">
        <f t="shared" si="63"/>
        <v>0</v>
      </c>
      <c r="AX100" s="50">
        <f t="shared" si="64"/>
        <v>0</v>
      </c>
      <c r="AY100" s="45">
        <f t="shared" si="65"/>
        <v>0</v>
      </c>
      <c r="AZ100" s="45">
        <f t="shared" si="58"/>
        <v>0</v>
      </c>
      <c r="BA100" s="426">
        <v>44810</v>
      </c>
      <c r="BB100" s="185"/>
    </row>
    <row r="101" spans="1:56" s="187" customFormat="1" ht="15" customHeight="1" x14ac:dyDescent="0.25">
      <c r="A101" s="213" t="s">
        <v>707</v>
      </c>
      <c r="B101" s="84" t="s">
        <v>634</v>
      </c>
      <c r="C101" s="213" t="s">
        <v>165</v>
      </c>
      <c r="D101" s="188" t="s">
        <v>660</v>
      </c>
      <c r="E101" s="215" t="s">
        <v>702</v>
      </c>
      <c r="F101" s="214" t="str">
        <f>VLOOKUP(G101,Lookups!$T$3:$U$2497,2,FALSE)</f>
        <v>CAT 3</v>
      </c>
      <c r="G101" s="76" t="str">
        <f>VLOOKUP(E101,Lookups!$S$3:$T$2492,2,FALSE)</f>
        <v>xxxxxxxxxx3</v>
      </c>
      <c r="H101" s="181" t="str">
        <f t="shared" si="66"/>
        <v>UNFI West xxxxxxxxxx3</v>
      </c>
      <c r="I101" s="208"/>
      <c r="J101" s="208"/>
      <c r="K101" s="100">
        <v>44682</v>
      </c>
      <c r="L101" s="208" t="s">
        <v>97</v>
      </c>
      <c r="M101" s="171" t="s">
        <v>133</v>
      </c>
      <c r="N101" s="224" t="s">
        <v>133</v>
      </c>
      <c r="O101" s="223">
        <f>VLOOKUP(E101,Lookups!$AD$3:$AE$148,2,FALSE)</f>
        <v>1.169229504</v>
      </c>
      <c r="P101" s="226">
        <f>VLOOKUP(E101,Lookups!$AH$3:$AI$148,2,FALSE)</f>
        <v>2.8760148220000001</v>
      </c>
      <c r="Q101" s="174">
        <f>VLOOKUP(E101,Lookups!$C$3:$D$249,2,FALSE)</f>
        <v>12</v>
      </c>
      <c r="R101" s="227">
        <f>VLOOKUP(E101,Lookups!$C$3:$E$148,2,FALSE)</f>
        <v>12</v>
      </c>
      <c r="S101" s="155"/>
      <c r="T101" s="46" t="e">
        <f>IF(#REF!="A",#REF!*0.5)+_xlfn.IFNA(#N/A,0)</f>
        <v>#REF!</v>
      </c>
      <c r="U101" s="46" t="e">
        <f>IF(#REF!="b",#REF!*0.25)+_xlfn.IFNA(#N/A,0)</f>
        <v>#REF!</v>
      </c>
      <c r="V101" s="46" t="e">
        <f>IF(#REF!="C",#REF!*0.125)+_xlfn.IFNA(#N/A,0)</f>
        <v>#REF!</v>
      </c>
      <c r="W101" s="46">
        <f t="shared" si="41"/>
        <v>1.169229504</v>
      </c>
      <c r="X101" s="46">
        <f t="shared" si="42"/>
        <v>0</v>
      </c>
      <c r="Y101" s="71">
        <f t="shared" si="43"/>
        <v>0</v>
      </c>
      <c r="Z101" s="71"/>
      <c r="AA101" s="71"/>
      <c r="AB101" s="71"/>
      <c r="AC101" s="112">
        <f t="shared" si="44"/>
        <v>0</v>
      </c>
      <c r="AD101" s="112">
        <f t="shared" si="45"/>
        <v>0</v>
      </c>
      <c r="AE101" s="53">
        <f t="shared" si="46"/>
        <v>0</v>
      </c>
      <c r="AF101" s="47">
        <f t="shared" si="47"/>
        <v>0</v>
      </c>
      <c r="AG101" s="47">
        <f t="shared" si="48"/>
        <v>0</v>
      </c>
      <c r="AH101" s="47">
        <f t="shared" si="49"/>
        <v>0</v>
      </c>
      <c r="AI101" s="47">
        <f t="shared" si="50"/>
        <v>0</v>
      </c>
      <c r="AJ101" s="47">
        <f t="shared" si="51"/>
        <v>0</v>
      </c>
      <c r="AK101" s="48">
        <f t="shared" si="52"/>
        <v>0</v>
      </c>
      <c r="AL101" s="48"/>
      <c r="AM101" s="48"/>
      <c r="AN101" s="145"/>
      <c r="AO101" s="145">
        <f t="shared" si="53"/>
        <v>0</v>
      </c>
      <c r="AP101" s="145">
        <f t="shared" si="54"/>
        <v>0</v>
      </c>
      <c r="AQ101" s="414">
        <f t="shared" si="55"/>
        <v>0</v>
      </c>
      <c r="AR101" s="197">
        <f t="shared" si="56"/>
        <v>0</v>
      </c>
      <c r="AS101" s="50">
        <f t="shared" si="59"/>
        <v>0</v>
      </c>
      <c r="AT101" s="50">
        <f t="shared" si="60"/>
        <v>0</v>
      </c>
      <c r="AU101" s="50">
        <f t="shared" si="61"/>
        <v>0</v>
      </c>
      <c r="AV101" s="50">
        <f t="shared" si="62"/>
        <v>0</v>
      </c>
      <c r="AW101" s="50">
        <f t="shared" si="63"/>
        <v>0</v>
      </c>
      <c r="AX101" s="50">
        <f t="shared" si="64"/>
        <v>0</v>
      </c>
      <c r="AY101" s="45">
        <f t="shared" si="65"/>
        <v>0</v>
      </c>
      <c r="AZ101" s="45">
        <f t="shared" si="58"/>
        <v>0</v>
      </c>
      <c r="BA101" s="426">
        <v>44810</v>
      </c>
      <c r="BB101" s="185"/>
    </row>
    <row r="102" spans="1:56" s="187" customFormat="1" ht="15" customHeight="1" x14ac:dyDescent="0.25">
      <c r="A102" s="213" t="s">
        <v>707</v>
      </c>
      <c r="B102" s="84" t="s">
        <v>634</v>
      </c>
      <c r="C102" s="213" t="s">
        <v>165</v>
      </c>
      <c r="D102" s="188" t="s">
        <v>660</v>
      </c>
      <c r="E102" s="191" t="s">
        <v>703</v>
      </c>
      <c r="F102" s="214" t="str">
        <f>VLOOKUP(G102,Lookups!$T$3:$U$2497,2,FALSE)</f>
        <v>CAT 4</v>
      </c>
      <c r="G102" s="76" t="str">
        <f>VLOOKUP(E102,Lookups!$S$3:$T$2492,2,FALSE)</f>
        <v>xxxxxxxxxx4</v>
      </c>
      <c r="H102" s="181" t="str">
        <f t="shared" si="66"/>
        <v>UNFI West xxxxxxxxxx4</v>
      </c>
      <c r="I102" s="208"/>
      <c r="J102" s="208"/>
      <c r="K102" s="100">
        <v>44682</v>
      </c>
      <c r="L102" s="208" t="s">
        <v>97</v>
      </c>
      <c r="M102" s="171" t="s">
        <v>133</v>
      </c>
      <c r="N102" s="224" t="s">
        <v>133</v>
      </c>
      <c r="O102" s="223">
        <f>VLOOKUP(E102,Lookups!$AD$3:$AE$148,2,FALSE)</f>
        <v>1.2623833040000001</v>
      </c>
      <c r="P102" s="226">
        <f>VLOOKUP(E102,Lookups!$AH$3:$AI$148,2,FALSE)</f>
        <v>2.370249088</v>
      </c>
      <c r="Q102" s="174">
        <f>VLOOKUP(E102,Lookups!$C$3:$D$249,2,FALSE)</f>
        <v>12</v>
      </c>
      <c r="R102" s="227">
        <f>VLOOKUP(E102,Lookups!$C$3:$E$148,2,FALSE)</f>
        <v>12</v>
      </c>
      <c r="S102" s="155"/>
      <c r="T102" s="46" t="e">
        <f>IF(#REF!="A",#REF!*0.5)+_xlfn.IFNA(#N/A,0)</f>
        <v>#REF!</v>
      </c>
      <c r="U102" s="46" t="e">
        <f>IF(#REF!="b",#REF!*0.25)+_xlfn.IFNA(#N/A,0)</f>
        <v>#REF!</v>
      </c>
      <c r="V102" s="46" t="e">
        <f>IF(#REF!="C",#REF!*0.125)+_xlfn.IFNA(#N/A,0)</f>
        <v>#REF!</v>
      </c>
      <c r="W102" s="46">
        <f t="shared" si="41"/>
        <v>1.2623833040000001</v>
      </c>
      <c r="X102" s="46">
        <f t="shared" si="42"/>
        <v>0</v>
      </c>
      <c r="Y102" s="71">
        <f t="shared" si="43"/>
        <v>0</v>
      </c>
      <c r="Z102" s="71"/>
      <c r="AA102" s="71"/>
      <c r="AB102" s="71"/>
      <c r="AC102" s="112">
        <f t="shared" si="44"/>
        <v>0</v>
      </c>
      <c r="AD102" s="112">
        <f t="shared" si="45"/>
        <v>0</v>
      </c>
      <c r="AE102" s="53">
        <f t="shared" si="46"/>
        <v>0</v>
      </c>
      <c r="AF102" s="47">
        <f t="shared" si="47"/>
        <v>0</v>
      </c>
      <c r="AG102" s="47">
        <f t="shared" si="48"/>
        <v>0</v>
      </c>
      <c r="AH102" s="47">
        <f t="shared" si="49"/>
        <v>0</v>
      </c>
      <c r="AI102" s="47">
        <f t="shared" si="50"/>
        <v>0</v>
      </c>
      <c r="AJ102" s="47">
        <f t="shared" si="51"/>
        <v>0</v>
      </c>
      <c r="AK102" s="48">
        <f t="shared" si="52"/>
        <v>0</v>
      </c>
      <c r="AL102" s="48"/>
      <c r="AM102" s="48"/>
      <c r="AN102" s="145"/>
      <c r="AO102" s="145">
        <f t="shared" si="53"/>
        <v>0</v>
      </c>
      <c r="AP102" s="145">
        <f t="shared" si="54"/>
        <v>0</v>
      </c>
      <c r="AQ102" s="414">
        <f t="shared" si="55"/>
        <v>0</v>
      </c>
      <c r="AR102" s="197">
        <f t="shared" ref="AR102:AR133" si="67">AQ102/12</f>
        <v>0</v>
      </c>
      <c r="AS102" s="50">
        <f t="shared" si="59"/>
        <v>0</v>
      </c>
      <c r="AT102" s="50">
        <f t="shared" si="60"/>
        <v>0</v>
      </c>
      <c r="AU102" s="50">
        <f t="shared" si="61"/>
        <v>0</v>
      </c>
      <c r="AV102" s="50">
        <f t="shared" si="62"/>
        <v>0</v>
      </c>
      <c r="AW102" s="50">
        <f t="shared" si="63"/>
        <v>0</v>
      </c>
      <c r="AX102" s="50">
        <f t="shared" si="64"/>
        <v>0</v>
      </c>
      <c r="AY102" s="45">
        <f t="shared" si="65"/>
        <v>0</v>
      </c>
      <c r="AZ102" s="45">
        <f t="shared" ref="AZ102:AZ111" si="68">AY102/12</f>
        <v>0</v>
      </c>
      <c r="BA102" s="426">
        <v>44810</v>
      </c>
      <c r="BB102" s="185"/>
    </row>
    <row r="103" spans="1:56" s="187" customFormat="1" ht="15" customHeight="1" x14ac:dyDescent="0.25">
      <c r="A103" s="213" t="s">
        <v>707</v>
      </c>
      <c r="B103" s="84" t="s">
        <v>634</v>
      </c>
      <c r="C103" s="213" t="s">
        <v>165</v>
      </c>
      <c r="D103" s="188" t="s">
        <v>660</v>
      </c>
      <c r="E103" s="191" t="s">
        <v>704</v>
      </c>
      <c r="F103" s="214" t="str">
        <f>VLOOKUP(G103,Lookups!$T$3:$U$2497,2,FALSE)</f>
        <v>CAT 5</v>
      </c>
      <c r="G103" s="76" t="str">
        <f>VLOOKUP(E103,Lookups!$S$3:$T$2492,2,FALSE)</f>
        <v>xxxxxxxxxx5</v>
      </c>
      <c r="H103" s="181" t="str">
        <f t="shared" si="66"/>
        <v>UNFI West xxxxxxxxxx5</v>
      </c>
      <c r="I103" s="208"/>
      <c r="J103" s="208"/>
      <c r="K103" s="100">
        <v>44682</v>
      </c>
      <c r="L103" s="208" t="s">
        <v>97</v>
      </c>
      <c r="M103" s="171" t="s">
        <v>133</v>
      </c>
      <c r="N103" s="224" t="s">
        <v>133</v>
      </c>
      <c r="O103" s="223">
        <f>VLOOKUP(E103,Lookups!$AD$3:$AE$148,2,FALSE)</f>
        <v>1.0035713159999999</v>
      </c>
      <c r="P103" s="226">
        <f>VLOOKUP(E103,Lookups!$AH$3:$AI$148,2,FALSE)</f>
        <v>1.926370728</v>
      </c>
      <c r="Q103" s="174">
        <f>VLOOKUP(E103,Lookups!$C$3:$D$249,2,FALSE)</f>
        <v>12</v>
      </c>
      <c r="R103" s="227">
        <f>VLOOKUP(E103,Lookups!$C$3:$E$148,2,FALSE)</f>
        <v>12</v>
      </c>
      <c r="S103" s="155"/>
      <c r="T103" s="46" t="e">
        <f>IF(#REF!="A",#REF!*0.5)+_xlfn.IFNA(#N/A,0)</f>
        <v>#REF!</v>
      </c>
      <c r="U103" s="46" t="e">
        <f>IF(#REF!="b",#REF!*0.25)+_xlfn.IFNA(#N/A,0)</f>
        <v>#REF!</v>
      </c>
      <c r="V103" s="46" t="e">
        <f>IF(#REF!="C",#REF!*0.125)+_xlfn.IFNA(#N/A,0)</f>
        <v>#REF!</v>
      </c>
      <c r="W103" s="46">
        <f t="shared" si="41"/>
        <v>1.0035713159999999</v>
      </c>
      <c r="X103" s="46">
        <f t="shared" si="42"/>
        <v>0</v>
      </c>
      <c r="Y103" s="71">
        <f t="shared" si="43"/>
        <v>0</v>
      </c>
      <c r="Z103" s="71"/>
      <c r="AA103" s="71"/>
      <c r="AB103" s="71"/>
      <c r="AC103" s="112">
        <f t="shared" si="44"/>
        <v>0</v>
      </c>
      <c r="AD103" s="112">
        <f t="shared" si="45"/>
        <v>0</v>
      </c>
      <c r="AE103" s="53">
        <f t="shared" si="46"/>
        <v>0</v>
      </c>
      <c r="AF103" s="47">
        <f t="shared" si="47"/>
        <v>0</v>
      </c>
      <c r="AG103" s="47">
        <f t="shared" si="48"/>
        <v>0</v>
      </c>
      <c r="AH103" s="47">
        <f t="shared" si="49"/>
        <v>0</v>
      </c>
      <c r="AI103" s="47">
        <f t="shared" si="50"/>
        <v>0</v>
      </c>
      <c r="AJ103" s="47">
        <f t="shared" si="51"/>
        <v>0</v>
      </c>
      <c r="AK103" s="48">
        <f t="shared" si="52"/>
        <v>0</v>
      </c>
      <c r="AL103" s="48"/>
      <c r="AM103" s="48"/>
      <c r="AN103" s="145"/>
      <c r="AO103" s="145">
        <f t="shared" si="53"/>
        <v>0</v>
      </c>
      <c r="AP103" s="145">
        <f t="shared" si="54"/>
        <v>0</v>
      </c>
      <c r="AQ103" s="414">
        <f t="shared" si="55"/>
        <v>0</v>
      </c>
      <c r="AR103" s="197">
        <f t="shared" si="67"/>
        <v>0</v>
      </c>
      <c r="AS103" s="50">
        <f t="shared" si="59"/>
        <v>0</v>
      </c>
      <c r="AT103" s="50">
        <f t="shared" si="60"/>
        <v>0</v>
      </c>
      <c r="AU103" s="50">
        <f t="shared" si="61"/>
        <v>0</v>
      </c>
      <c r="AV103" s="50">
        <f t="shared" si="62"/>
        <v>0</v>
      </c>
      <c r="AW103" s="50">
        <f t="shared" si="63"/>
        <v>0</v>
      </c>
      <c r="AX103" s="50">
        <f t="shared" si="64"/>
        <v>0</v>
      </c>
      <c r="AY103" s="45">
        <f t="shared" si="65"/>
        <v>0</v>
      </c>
      <c r="AZ103" s="437">
        <f t="shared" si="68"/>
        <v>0</v>
      </c>
      <c r="BA103" s="439">
        <v>44810</v>
      </c>
      <c r="BB103" s="216"/>
    </row>
    <row r="104" spans="1:56" s="187" customFormat="1" ht="15" customHeight="1" x14ac:dyDescent="0.25">
      <c r="A104" s="43" t="s">
        <v>706</v>
      </c>
      <c r="B104" s="84" t="s">
        <v>139</v>
      </c>
      <c r="C104" s="213" t="s">
        <v>164</v>
      </c>
      <c r="D104" s="188" t="s">
        <v>662</v>
      </c>
      <c r="E104" s="94" t="s">
        <v>700</v>
      </c>
      <c r="F104" s="214" t="str">
        <f>VLOOKUP(G104,Lookups!$T$3:$U$2497,2,FALSE)</f>
        <v>CAT 1</v>
      </c>
      <c r="G104" s="76" t="str">
        <f>VLOOKUP(E104,Lookups!$S$3:$T$2492,2,FALSE)</f>
        <v>xxxxxxxxxx1</v>
      </c>
      <c r="H104" s="181" t="str">
        <f t="shared" si="66"/>
        <v>UNFI East xxxxxxxxxx1</v>
      </c>
      <c r="I104" s="43"/>
      <c r="J104" s="43">
        <v>190</v>
      </c>
      <c r="K104" s="161">
        <v>44927</v>
      </c>
      <c r="L104" s="43" t="s">
        <v>99</v>
      </c>
      <c r="M104" s="154">
        <v>45078</v>
      </c>
      <c r="N104" s="225">
        <v>1</v>
      </c>
      <c r="O104" s="223">
        <f>VLOOKUP(E104,Lookups!$AD$3:$AE$148,2,FALSE)</f>
        <v>1.2</v>
      </c>
      <c r="P104" s="226">
        <f>VLOOKUP(E104,Lookups!$AH$3:$AI$148,2,FALSE)</f>
        <v>3</v>
      </c>
      <c r="Q104" s="174">
        <f>VLOOKUP(E104,Lookups!$C$3:$D$249,2,FALSE)</f>
        <v>12</v>
      </c>
      <c r="R104" s="227">
        <f>VLOOKUP(E104,Lookups!$C$3:$E$148,2,FALSE)</f>
        <v>12</v>
      </c>
      <c r="S104" s="155">
        <v>4</v>
      </c>
      <c r="T104" s="46" t="e">
        <f>IF(#REF!="A",#REF!*0.5)+_xlfn.IFNA(#N/A,0)</f>
        <v>#REF!</v>
      </c>
      <c r="U104" s="46" t="e">
        <f>IF(#REF!="b",#REF!*0.25)+_xlfn.IFNA(#N/A,0)</f>
        <v>#REF!</v>
      </c>
      <c r="V104" s="46" t="e">
        <f>IF(#REF!="C",#REF!*0.125)+_xlfn.IFNA(#N/A,0)</f>
        <v>#REF!</v>
      </c>
      <c r="W104" s="46">
        <f t="shared" si="41"/>
        <v>0</v>
      </c>
      <c r="X104" s="46">
        <f t="shared" si="42"/>
        <v>0</v>
      </c>
      <c r="Y104" s="71">
        <f t="shared" si="43"/>
        <v>760</v>
      </c>
      <c r="Z104" s="71"/>
      <c r="AA104" s="71"/>
      <c r="AB104" s="71"/>
      <c r="AC104" s="112">
        <f t="shared" si="44"/>
        <v>0</v>
      </c>
      <c r="AD104" s="112">
        <f t="shared" si="45"/>
        <v>0</v>
      </c>
      <c r="AE104" s="53">
        <f t="shared" si="46"/>
        <v>39520</v>
      </c>
      <c r="AF104" s="47">
        <f t="shared" si="47"/>
        <v>0</v>
      </c>
      <c r="AG104" s="47">
        <f t="shared" si="48"/>
        <v>0</v>
      </c>
      <c r="AH104" s="47">
        <f t="shared" si="49"/>
        <v>0</v>
      </c>
      <c r="AI104" s="47">
        <f t="shared" si="50"/>
        <v>0</v>
      </c>
      <c r="AJ104" s="47">
        <f t="shared" si="51"/>
        <v>0</v>
      </c>
      <c r="AK104" s="48">
        <f t="shared" si="52"/>
        <v>3293.3333333333335</v>
      </c>
      <c r="AL104" s="48"/>
      <c r="AM104" s="48"/>
      <c r="AN104" s="145"/>
      <c r="AO104" s="145">
        <f t="shared" si="53"/>
        <v>0</v>
      </c>
      <c r="AP104" s="145">
        <f t="shared" si="54"/>
        <v>0</v>
      </c>
      <c r="AQ104" s="414">
        <f t="shared" si="55"/>
        <v>3293.3333333333335</v>
      </c>
      <c r="AR104" s="197">
        <f t="shared" si="67"/>
        <v>274.44444444444446</v>
      </c>
      <c r="AS104" s="50"/>
      <c r="AT104" s="50"/>
      <c r="AU104" s="50"/>
      <c r="AV104" s="50"/>
      <c r="AW104" s="50"/>
      <c r="AX104" s="50"/>
      <c r="AY104" s="45"/>
      <c r="AZ104" s="437">
        <f t="shared" si="68"/>
        <v>0</v>
      </c>
      <c r="BA104" s="442">
        <v>44979</v>
      </c>
      <c r="BB104" s="186"/>
    </row>
    <row r="105" spans="1:56" s="187" customFormat="1" ht="15" customHeight="1" x14ac:dyDescent="0.25">
      <c r="A105" s="43" t="s">
        <v>706</v>
      </c>
      <c r="B105" s="84" t="s">
        <v>139</v>
      </c>
      <c r="C105" s="213" t="s">
        <v>164</v>
      </c>
      <c r="D105" s="188" t="s">
        <v>662</v>
      </c>
      <c r="E105" s="94" t="s">
        <v>701</v>
      </c>
      <c r="F105" s="214" t="str">
        <f>VLOOKUP(G105,Lookups!$T$3:$U$2497,2,FALSE)</f>
        <v>CAT 2</v>
      </c>
      <c r="G105" s="76" t="str">
        <f>VLOOKUP(E105,Lookups!$S$3:$T$2492,2,FALSE)</f>
        <v>xxxxxxxxxx2</v>
      </c>
      <c r="H105" s="181" t="str">
        <f t="shared" si="66"/>
        <v>UNFI East xxxxxxxxxx2</v>
      </c>
      <c r="I105" s="43"/>
      <c r="J105" s="43">
        <v>200</v>
      </c>
      <c r="K105" s="161">
        <v>45047</v>
      </c>
      <c r="L105" s="43" t="s">
        <v>98</v>
      </c>
      <c r="M105" s="154">
        <v>45170</v>
      </c>
      <c r="N105" s="225">
        <v>0.75</v>
      </c>
      <c r="O105" s="223">
        <f>VLOOKUP(E105,Lookups!$AD$3:$AE$148,2,FALSE)</f>
        <v>1.2309971689999999</v>
      </c>
      <c r="P105" s="226">
        <f>VLOOKUP(E105,Lookups!$AH$3:$AI$148,2,FALSE)</f>
        <v>2.5038011689999999</v>
      </c>
      <c r="Q105" s="174">
        <f>VLOOKUP(E105,Lookups!$C$3:$D$249,2,FALSE)</f>
        <v>12</v>
      </c>
      <c r="R105" s="227">
        <f>VLOOKUP(E105,Lookups!$C$3:$E$148,2,FALSE)</f>
        <v>12</v>
      </c>
      <c r="S105" s="156">
        <v>3</v>
      </c>
      <c r="T105" s="46" t="e">
        <f>IF(#REF!="A",#REF!*0.5)+_xlfn.IFNA(#N/A,0)</f>
        <v>#REF!</v>
      </c>
      <c r="U105" s="46" t="e">
        <f>IF(#REF!="b",#REF!*0.25)+_xlfn.IFNA(#N/A,0)</f>
        <v>#REF!</v>
      </c>
      <c r="V105" s="46" t="e">
        <f>IF(#REF!="C",#REF!*0.125)+_xlfn.IFNA(#N/A,0)</f>
        <v>#REF!</v>
      </c>
      <c r="W105" s="46">
        <f t="shared" si="41"/>
        <v>0</v>
      </c>
      <c r="X105" s="46">
        <f t="shared" si="42"/>
        <v>0</v>
      </c>
      <c r="Y105" s="71">
        <f t="shared" si="43"/>
        <v>600</v>
      </c>
      <c r="Z105" s="71"/>
      <c r="AA105" s="71"/>
      <c r="AB105" s="71"/>
      <c r="AC105" s="112">
        <f t="shared" si="44"/>
        <v>0</v>
      </c>
      <c r="AD105" s="112">
        <f t="shared" si="45"/>
        <v>0</v>
      </c>
      <c r="AE105" s="53">
        <f t="shared" si="46"/>
        <v>31200</v>
      </c>
      <c r="AF105" s="47">
        <f t="shared" si="47"/>
        <v>0</v>
      </c>
      <c r="AG105" s="47">
        <f t="shared" si="48"/>
        <v>0</v>
      </c>
      <c r="AH105" s="47">
        <f t="shared" si="49"/>
        <v>0</v>
      </c>
      <c r="AI105" s="47">
        <f t="shared" si="50"/>
        <v>0</v>
      </c>
      <c r="AJ105" s="47">
        <f t="shared" si="51"/>
        <v>0</v>
      </c>
      <c r="AK105" s="48">
        <f t="shared" si="52"/>
        <v>2600</v>
      </c>
      <c r="AL105" s="48"/>
      <c r="AM105" s="48"/>
      <c r="AN105" s="145"/>
      <c r="AO105" s="145">
        <f t="shared" si="53"/>
        <v>0</v>
      </c>
      <c r="AP105" s="145">
        <f t="shared" si="54"/>
        <v>0</v>
      </c>
      <c r="AQ105" s="414">
        <f t="shared" si="55"/>
        <v>2600</v>
      </c>
      <c r="AR105" s="197">
        <f t="shared" si="67"/>
        <v>216.66666666666666</v>
      </c>
      <c r="AS105" s="50">
        <f t="shared" ref="AS105:AS111" si="69">(AE105*R105)+_xlfn.IFNA(#N/A,0)</f>
        <v>374400</v>
      </c>
      <c r="AT105" s="50">
        <f t="shared" ref="AT105:AT111" si="70">(AF105*R105)+_xlfn.IFNA(#N/A,0)</f>
        <v>0</v>
      </c>
      <c r="AU105" s="50">
        <f t="shared" ref="AU105:AU111" si="71">(AG105*R105)+_xlfn.IFNA(#N/A,0)</f>
        <v>0</v>
      </c>
      <c r="AV105" s="50">
        <f t="shared" ref="AV105:AV111" si="72">(AH105*R105)+_xlfn.IFNA(#N/A,0)</f>
        <v>0</v>
      </c>
      <c r="AW105" s="50">
        <f t="shared" ref="AW105:AW111" si="73">(AI105*R105)+_xlfn.IFNA(#N/A,0)</f>
        <v>0</v>
      </c>
      <c r="AX105" s="50">
        <f t="shared" ref="AX105:AX111" si="74">(AJ105*R105)+_xlfn.IFNA(#N/A,0)</f>
        <v>0</v>
      </c>
      <c r="AY105" s="45">
        <f t="shared" ref="AY105:AY111" si="75">SUM(AS105:AX105)+_xlfn.IFNA(#N/A,0)</f>
        <v>374400</v>
      </c>
      <c r="AZ105" s="437">
        <f t="shared" si="68"/>
        <v>31200</v>
      </c>
      <c r="BA105" s="442">
        <v>44972</v>
      </c>
      <c r="BB105" s="186"/>
      <c r="BC105"/>
      <c r="BD105"/>
    </row>
    <row r="106" spans="1:56" s="187" customFormat="1" ht="15" customHeight="1" x14ac:dyDescent="0.25">
      <c r="A106" s="43" t="s">
        <v>706</v>
      </c>
      <c r="B106" s="84" t="s">
        <v>139</v>
      </c>
      <c r="C106" s="213" t="s">
        <v>164</v>
      </c>
      <c r="D106" s="188" t="s">
        <v>662</v>
      </c>
      <c r="E106" s="191" t="s">
        <v>702</v>
      </c>
      <c r="F106" s="214" t="str">
        <f>VLOOKUP(G106,Lookups!$T$3:$U$2497,2,FALSE)</f>
        <v>CAT 3</v>
      </c>
      <c r="G106" s="76" t="str">
        <f>VLOOKUP(E106,Lookups!$S$3:$T$2492,2,FALSE)</f>
        <v>xxxxxxxxxx3</v>
      </c>
      <c r="H106" s="181" t="str">
        <f t="shared" si="66"/>
        <v>UNFI East xxxxxxxxxx3</v>
      </c>
      <c r="I106" s="43"/>
      <c r="J106" s="43">
        <v>200</v>
      </c>
      <c r="K106" s="161">
        <v>45047</v>
      </c>
      <c r="L106" s="43" t="s">
        <v>98</v>
      </c>
      <c r="M106" s="154">
        <v>45170</v>
      </c>
      <c r="N106" s="225">
        <v>0.75</v>
      </c>
      <c r="O106" s="223">
        <f>VLOOKUP(E106,Lookups!$AD$3:$AE$148,2,FALSE)</f>
        <v>1.169229504</v>
      </c>
      <c r="P106" s="226">
        <f>VLOOKUP(E106,Lookups!$AH$3:$AI$148,2,FALSE)</f>
        <v>2.8760148220000001</v>
      </c>
      <c r="Q106" s="174">
        <f>VLOOKUP(E106,Lookups!$C$3:$D$249,2,FALSE)</f>
        <v>12</v>
      </c>
      <c r="R106" s="227">
        <f>VLOOKUP(E106,Lookups!$C$3:$E$148,2,FALSE)</f>
        <v>12</v>
      </c>
      <c r="S106" s="156">
        <v>3</v>
      </c>
      <c r="T106" s="46" t="e">
        <f>IF(#REF!="A",#REF!*0.5)+_xlfn.IFNA(#N/A,0)</f>
        <v>#REF!</v>
      </c>
      <c r="U106" s="46" t="e">
        <f>IF(#REF!="b",#REF!*0.25)+_xlfn.IFNA(#N/A,0)</f>
        <v>#REF!</v>
      </c>
      <c r="V106" s="46" t="e">
        <f>IF(#REF!="C",#REF!*0.125)+_xlfn.IFNA(#N/A,0)</f>
        <v>#REF!</v>
      </c>
      <c r="W106" s="46">
        <f t="shared" si="41"/>
        <v>0</v>
      </c>
      <c r="X106" s="46">
        <f t="shared" si="42"/>
        <v>0</v>
      </c>
      <c r="Y106" s="71">
        <f t="shared" si="43"/>
        <v>600</v>
      </c>
      <c r="Z106" s="71"/>
      <c r="AA106" s="71"/>
      <c r="AB106" s="71"/>
      <c r="AC106" s="112">
        <f t="shared" si="44"/>
        <v>0</v>
      </c>
      <c r="AD106" s="112">
        <f t="shared" si="45"/>
        <v>0</v>
      </c>
      <c r="AE106" s="53">
        <f t="shared" si="46"/>
        <v>31200</v>
      </c>
      <c r="AF106" s="47">
        <f t="shared" si="47"/>
        <v>0</v>
      </c>
      <c r="AG106" s="47">
        <f t="shared" si="48"/>
        <v>0</v>
      </c>
      <c r="AH106" s="47">
        <f t="shared" si="49"/>
        <v>0</v>
      </c>
      <c r="AI106" s="47">
        <f t="shared" si="50"/>
        <v>0</v>
      </c>
      <c r="AJ106" s="47">
        <f t="shared" si="51"/>
        <v>0</v>
      </c>
      <c r="AK106" s="48">
        <f t="shared" si="52"/>
        <v>2600</v>
      </c>
      <c r="AL106" s="48"/>
      <c r="AM106" s="48"/>
      <c r="AN106" s="145"/>
      <c r="AO106" s="145">
        <f t="shared" si="53"/>
        <v>0</v>
      </c>
      <c r="AP106" s="145">
        <f t="shared" si="54"/>
        <v>0</v>
      </c>
      <c r="AQ106" s="414">
        <f t="shared" si="55"/>
        <v>2600</v>
      </c>
      <c r="AR106" s="197">
        <f t="shared" si="67"/>
        <v>216.66666666666666</v>
      </c>
      <c r="AS106" s="50">
        <f t="shared" si="69"/>
        <v>374400</v>
      </c>
      <c r="AT106" s="50">
        <f t="shared" si="70"/>
        <v>0</v>
      </c>
      <c r="AU106" s="50">
        <f t="shared" si="71"/>
        <v>0</v>
      </c>
      <c r="AV106" s="50">
        <f t="shared" si="72"/>
        <v>0</v>
      </c>
      <c r="AW106" s="50">
        <f t="shared" si="73"/>
        <v>0</v>
      </c>
      <c r="AX106" s="50">
        <f t="shared" si="74"/>
        <v>0</v>
      </c>
      <c r="AY106" s="45">
        <f t="shared" si="75"/>
        <v>374400</v>
      </c>
      <c r="AZ106" s="437">
        <f t="shared" si="68"/>
        <v>31200</v>
      </c>
      <c r="BA106" s="442">
        <v>44972</v>
      </c>
      <c r="BB106" s="186"/>
    </row>
    <row r="107" spans="1:56" ht="15" customHeight="1" x14ac:dyDescent="0.25">
      <c r="A107" s="43" t="s">
        <v>706</v>
      </c>
      <c r="B107" s="212" t="s">
        <v>139</v>
      </c>
      <c r="C107" s="162" t="s">
        <v>164</v>
      </c>
      <c r="D107" s="188" t="s">
        <v>660</v>
      </c>
      <c r="E107" s="191" t="s">
        <v>703</v>
      </c>
      <c r="F107" s="214" t="str">
        <f>VLOOKUP(G107,Lookups!$T$3:$U$2497,2,FALSE)</f>
        <v>CAT 4</v>
      </c>
      <c r="G107" s="76" t="str">
        <f>VLOOKUP(E107,Lookups!$S$3:$T$2492,2,FALSE)</f>
        <v>xxxxxxxxxx4</v>
      </c>
      <c r="H107" s="181" t="str">
        <f t="shared" si="66"/>
        <v>UNFI East xxxxxxxxxx4</v>
      </c>
      <c r="I107" s="157"/>
      <c r="J107" s="178"/>
      <c r="K107" s="163">
        <v>44210</v>
      </c>
      <c r="L107" s="157" t="s">
        <v>97</v>
      </c>
      <c r="M107" s="209" t="s">
        <v>133</v>
      </c>
      <c r="N107" s="224" t="s">
        <v>133</v>
      </c>
      <c r="O107" s="223">
        <f>VLOOKUP(E107,Lookups!$AD$3:$AE$148,2,FALSE)</f>
        <v>1.2623833040000001</v>
      </c>
      <c r="P107" s="226">
        <f>VLOOKUP(E107,Lookups!$AH$3:$AI$148,2,FALSE)</f>
        <v>2.370249088</v>
      </c>
      <c r="Q107" s="174">
        <f>VLOOKUP(E107,Lookups!$C$3:$D$249,2,FALSE)</f>
        <v>12</v>
      </c>
      <c r="R107" s="227">
        <f>VLOOKUP(E107,Lookups!$C$3:$E$148,2,FALSE)</f>
        <v>12</v>
      </c>
      <c r="S107" s="155"/>
      <c r="T107" s="46" t="e">
        <f>IF(#REF!="A",#REF!*0.5)+_xlfn.IFNA(#N/A,0)</f>
        <v>#REF!</v>
      </c>
      <c r="U107" s="46" t="e">
        <f>IF(#REF!="b",#REF!*0.25)+_xlfn.IFNA(#N/A,0)</f>
        <v>#REF!</v>
      </c>
      <c r="V107" s="46" t="e">
        <f>IF(#REF!="C",#REF!*0.125)+_xlfn.IFNA(#N/A,0)</f>
        <v>#REF!</v>
      </c>
      <c r="W107" s="46">
        <f t="shared" si="41"/>
        <v>1.2623833040000001</v>
      </c>
      <c r="X107" s="46">
        <f t="shared" si="42"/>
        <v>0</v>
      </c>
      <c r="Y107" s="71">
        <f t="shared" si="43"/>
        <v>0</v>
      </c>
      <c r="Z107" s="71"/>
      <c r="AA107" s="71"/>
      <c r="AB107" s="71"/>
      <c r="AC107" s="112">
        <f t="shared" si="44"/>
        <v>0</v>
      </c>
      <c r="AD107" s="112">
        <f t="shared" si="45"/>
        <v>0</v>
      </c>
      <c r="AE107" s="53">
        <f t="shared" si="46"/>
        <v>0</v>
      </c>
      <c r="AF107" s="47">
        <f t="shared" si="47"/>
        <v>0</v>
      </c>
      <c r="AG107" s="47">
        <f t="shared" si="48"/>
        <v>0</v>
      </c>
      <c r="AH107" s="47">
        <f t="shared" si="49"/>
        <v>0</v>
      </c>
      <c r="AI107" s="47">
        <f t="shared" si="50"/>
        <v>0</v>
      </c>
      <c r="AJ107" s="47">
        <f t="shared" si="51"/>
        <v>0</v>
      </c>
      <c r="AK107" s="48">
        <f t="shared" si="52"/>
        <v>0</v>
      </c>
      <c r="AL107" s="48"/>
      <c r="AM107" s="48"/>
      <c r="AN107" s="145"/>
      <c r="AO107" s="145">
        <f t="shared" si="53"/>
        <v>0</v>
      </c>
      <c r="AP107" s="145">
        <f t="shared" si="54"/>
        <v>0</v>
      </c>
      <c r="AQ107" s="414">
        <f t="shared" si="55"/>
        <v>0</v>
      </c>
      <c r="AR107" s="197">
        <f t="shared" si="67"/>
        <v>0</v>
      </c>
      <c r="AS107" s="50">
        <f t="shared" si="69"/>
        <v>0</v>
      </c>
      <c r="AT107" s="50">
        <f t="shared" si="70"/>
        <v>0</v>
      </c>
      <c r="AU107" s="50">
        <f t="shared" si="71"/>
        <v>0</v>
      </c>
      <c r="AV107" s="50">
        <f t="shared" si="72"/>
        <v>0</v>
      </c>
      <c r="AW107" s="50">
        <f t="shared" si="73"/>
        <v>0</v>
      </c>
      <c r="AX107" s="50">
        <f t="shared" si="74"/>
        <v>0</v>
      </c>
      <c r="AY107" s="45">
        <f t="shared" si="75"/>
        <v>0</v>
      </c>
      <c r="AZ107" s="437">
        <f t="shared" si="68"/>
        <v>0</v>
      </c>
      <c r="BA107" s="441">
        <v>44441</v>
      </c>
      <c r="BB107" s="200"/>
    </row>
    <row r="108" spans="1:56" ht="15" customHeight="1" x14ac:dyDescent="0.25">
      <c r="A108" s="43" t="s">
        <v>706</v>
      </c>
      <c r="B108" s="85" t="s">
        <v>139</v>
      </c>
      <c r="C108" s="157" t="s">
        <v>164</v>
      </c>
      <c r="D108" s="188" t="s">
        <v>660</v>
      </c>
      <c r="E108" s="191" t="s">
        <v>704</v>
      </c>
      <c r="F108" s="214" t="str">
        <f>VLOOKUP(G108,Lookups!$T$3:$U$2497,2,FALSE)</f>
        <v>CAT 5</v>
      </c>
      <c r="G108" s="76" t="str">
        <f>VLOOKUP(E108,Lookups!$S$3:$T$2492,2,FALSE)</f>
        <v>xxxxxxxxxx5</v>
      </c>
      <c r="H108" s="181" t="str">
        <f t="shared" si="66"/>
        <v>UNFI East xxxxxxxxxx5</v>
      </c>
      <c r="I108" s="157"/>
      <c r="J108" s="157"/>
      <c r="K108" s="161">
        <v>44210</v>
      </c>
      <c r="L108" s="157" t="s">
        <v>97</v>
      </c>
      <c r="M108" s="209" t="s">
        <v>133</v>
      </c>
      <c r="N108" s="224" t="s">
        <v>133</v>
      </c>
      <c r="O108" s="223">
        <f>VLOOKUP(E108,Lookups!$AD$3:$AE$148,2,FALSE)</f>
        <v>1.0035713159999999</v>
      </c>
      <c r="P108" s="226">
        <f>VLOOKUP(E108,Lookups!$AH$3:$AI$148,2,FALSE)</f>
        <v>1.926370728</v>
      </c>
      <c r="Q108" s="174">
        <f>VLOOKUP(E108,Lookups!$C$3:$D$249,2,FALSE)</f>
        <v>12</v>
      </c>
      <c r="R108" s="227">
        <f>VLOOKUP(E108,Lookups!$C$3:$E$148,2,FALSE)</f>
        <v>12</v>
      </c>
      <c r="S108" s="155"/>
      <c r="T108" s="46" t="e">
        <f>IF(#REF!="A",#REF!*0.5)+_xlfn.IFNA(#N/A,0)</f>
        <v>#REF!</v>
      </c>
      <c r="U108" s="46" t="e">
        <f>IF(#REF!="b",#REF!*0.25)+_xlfn.IFNA(#N/A,0)</f>
        <v>#REF!</v>
      </c>
      <c r="V108" s="46" t="e">
        <f>IF(#REF!="C",#REF!*0.125)+_xlfn.IFNA(#N/A,0)</f>
        <v>#REF!</v>
      </c>
      <c r="W108" s="46">
        <f t="shared" si="41"/>
        <v>1.0035713159999999</v>
      </c>
      <c r="X108" s="46">
        <f t="shared" si="42"/>
        <v>0</v>
      </c>
      <c r="Y108" s="71">
        <f t="shared" si="43"/>
        <v>0</v>
      </c>
      <c r="Z108" s="71"/>
      <c r="AA108" s="71"/>
      <c r="AB108" s="71"/>
      <c r="AC108" s="112">
        <f t="shared" si="44"/>
        <v>0</v>
      </c>
      <c r="AD108" s="112">
        <f t="shared" si="45"/>
        <v>0</v>
      </c>
      <c r="AE108" s="53">
        <f t="shared" si="46"/>
        <v>0</v>
      </c>
      <c r="AF108" s="47">
        <f t="shared" si="47"/>
        <v>0</v>
      </c>
      <c r="AG108" s="47">
        <f t="shared" si="48"/>
        <v>0</v>
      </c>
      <c r="AH108" s="47">
        <f t="shared" si="49"/>
        <v>0</v>
      </c>
      <c r="AI108" s="47">
        <f t="shared" si="50"/>
        <v>0</v>
      </c>
      <c r="AJ108" s="47">
        <f t="shared" si="51"/>
        <v>0</v>
      </c>
      <c r="AK108" s="48">
        <f t="shared" si="52"/>
        <v>0</v>
      </c>
      <c r="AL108" s="48"/>
      <c r="AM108" s="48"/>
      <c r="AN108" s="145"/>
      <c r="AO108" s="145">
        <f t="shared" si="53"/>
        <v>0</v>
      </c>
      <c r="AP108" s="145">
        <f t="shared" si="54"/>
        <v>0</v>
      </c>
      <c r="AQ108" s="414">
        <f t="shared" si="55"/>
        <v>0</v>
      </c>
      <c r="AR108" s="197">
        <f t="shared" si="67"/>
        <v>0</v>
      </c>
      <c r="AS108" s="50">
        <f t="shared" si="69"/>
        <v>0</v>
      </c>
      <c r="AT108" s="50">
        <f t="shared" si="70"/>
        <v>0</v>
      </c>
      <c r="AU108" s="50">
        <f t="shared" si="71"/>
        <v>0</v>
      </c>
      <c r="AV108" s="50">
        <f t="shared" si="72"/>
        <v>0</v>
      </c>
      <c r="AW108" s="50">
        <f t="shared" si="73"/>
        <v>0</v>
      </c>
      <c r="AX108" s="50">
        <f t="shared" si="74"/>
        <v>0</v>
      </c>
      <c r="AY108" s="45">
        <f t="shared" si="75"/>
        <v>0</v>
      </c>
      <c r="AZ108" s="437">
        <f t="shared" si="68"/>
        <v>0</v>
      </c>
      <c r="BA108" s="442">
        <v>44322</v>
      </c>
      <c r="BB108" s="200"/>
      <c r="BC108" s="187"/>
      <c r="BD108" s="187"/>
    </row>
    <row r="109" spans="1:56" ht="15" customHeight="1" x14ac:dyDescent="0.25">
      <c r="A109" s="213" t="s">
        <v>707</v>
      </c>
      <c r="B109" s="85" t="s">
        <v>144</v>
      </c>
      <c r="C109" s="213" t="s">
        <v>165</v>
      </c>
      <c r="D109" s="188" t="s">
        <v>660</v>
      </c>
      <c r="E109" s="94" t="s">
        <v>700</v>
      </c>
      <c r="F109" s="214" t="str">
        <f>VLOOKUP(G109,Lookups!$T$3:$U$2497,2,FALSE)</f>
        <v>CAT 1</v>
      </c>
      <c r="G109" s="76" t="str">
        <f>VLOOKUP(E109,Lookups!$S$3:$T$2492,2,FALSE)</f>
        <v>xxxxxxxxxx1</v>
      </c>
      <c r="H109" s="181" t="str">
        <f t="shared" si="66"/>
        <v>UNFI West xxxxxxxxxx1</v>
      </c>
      <c r="I109" s="208"/>
      <c r="J109" s="208"/>
      <c r="K109" s="100">
        <v>44652</v>
      </c>
      <c r="L109" s="208" t="s">
        <v>98</v>
      </c>
      <c r="M109" s="171">
        <v>44805</v>
      </c>
      <c r="N109" s="225">
        <v>0.5</v>
      </c>
      <c r="O109" s="223">
        <f>VLOOKUP(E109,Lookups!$AD$3:$AE$148,2,FALSE)</f>
        <v>1.2</v>
      </c>
      <c r="P109" s="226">
        <f>VLOOKUP(E109,Lookups!$AH$3:$AI$148,2,FALSE)</f>
        <v>3</v>
      </c>
      <c r="Q109" s="174">
        <f>VLOOKUP(E109,Lookups!$C$3:$D$249,2,FALSE)</f>
        <v>12</v>
      </c>
      <c r="R109" s="227">
        <f>VLOOKUP(E109,Lookups!$C$3:$E$148,2,FALSE)</f>
        <v>12</v>
      </c>
      <c r="S109" s="155"/>
      <c r="T109" s="46" t="e">
        <f>IF(#REF!="A",#REF!*0.5)+_xlfn.IFNA(#N/A,0)</f>
        <v>#REF!</v>
      </c>
      <c r="U109" s="46" t="e">
        <f>IF(#REF!="b",#REF!*0.25)+_xlfn.IFNA(#N/A,0)</f>
        <v>#REF!</v>
      </c>
      <c r="V109" s="46" t="e">
        <f>IF(#REF!="C",#REF!*0.125)+_xlfn.IFNA(#N/A,0)</f>
        <v>#REF!</v>
      </c>
      <c r="W109" s="46">
        <f t="shared" si="41"/>
        <v>1.2</v>
      </c>
      <c r="X109" s="46">
        <f t="shared" si="42"/>
        <v>0</v>
      </c>
      <c r="Y109" s="71">
        <f t="shared" si="43"/>
        <v>0</v>
      </c>
      <c r="Z109" s="71"/>
      <c r="AA109" s="71"/>
      <c r="AB109" s="71"/>
      <c r="AC109" s="112">
        <f t="shared" si="44"/>
        <v>0</v>
      </c>
      <c r="AD109" s="112">
        <f t="shared" si="45"/>
        <v>0</v>
      </c>
      <c r="AE109" s="53">
        <f t="shared" si="46"/>
        <v>0</v>
      </c>
      <c r="AF109" s="47">
        <f t="shared" si="47"/>
        <v>0</v>
      </c>
      <c r="AG109" s="47">
        <f t="shared" si="48"/>
        <v>0</v>
      </c>
      <c r="AH109" s="47">
        <f t="shared" si="49"/>
        <v>0</v>
      </c>
      <c r="AI109" s="47">
        <f t="shared" si="50"/>
        <v>0</v>
      </c>
      <c r="AJ109" s="47">
        <f t="shared" si="51"/>
        <v>0</v>
      </c>
      <c r="AK109" s="48">
        <f t="shared" si="52"/>
        <v>0</v>
      </c>
      <c r="AL109" s="48"/>
      <c r="AM109" s="48"/>
      <c r="AN109" s="145"/>
      <c r="AO109" s="145">
        <f t="shared" si="53"/>
        <v>0</v>
      </c>
      <c r="AP109" s="145">
        <f t="shared" si="54"/>
        <v>0</v>
      </c>
      <c r="AQ109" s="414">
        <f t="shared" si="55"/>
        <v>0</v>
      </c>
      <c r="AR109" s="197">
        <f t="shared" si="67"/>
        <v>0</v>
      </c>
      <c r="AS109" s="50">
        <f t="shared" si="69"/>
        <v>0</v>
      </c>
      <c r="AT109" s="50">
        <f t="shared" si="70"/>
        <v>0</v>
      </c>
      <c r="AU109" s="50">
        <f t="shared" si="71"/>
        <v>0</v>
      </c>
      <c r="AV109" s="50">
        <f t="shared" si="72"/>
        <v>0</v>
      </c>
      <c r="AW109" s="50">
        <f t="shared" si="73"/>
        <v>0</v>
      </c>
      <c r="AX109" s="50">
        <f t="shared" si="74"/>
        <v>0</v>
      </c>
      <c r="AY109" s="45">
        <f t="shared" si="75"/>
        <v>0</v>
      </c>
      <c r="AZ109" s="437">
        <f t="shared" si="68"/>
        <v>0</v>
      </c>
      <c r="BA109" s="439">
        <v>44636</v>
      </c>
      <c r="BB109" s="183"/>
      <c r="BC109" s="187"/>
      <c r="BD109" s="187"/>
    </row>
    <row r="110" spans="1:56" ht="15" customHeight="1" x14ac:dyDescent="0.25">
      <c r="A110" s="213" t="s">
        <v>707</v>
      </c>
      <c r="B110" s="85" t="s">
        <v>144</v>
      </c>
      <c r="C110" s="213" t="s">
        <v>165</v>
      </c>
      <c r="D110" s="188" t="s">
        <v>660</v>
      </c>
      <c r="E110" s="94" t="s">
        <v>701</v>
      </c>
      <c r="F110" s="214" t="str">
        <f>VLOOKUP(G110,Lookups!$T$3:$U$2497,2,FALSE)</f>
        <v>CAT 2</v>
      </c>
      <c r="G110" s="76" t="str">
        <f>VLOOKUP(E110,Lookups!$S$3:$T$2492,2,FALSE)</f>
        <v>xxxxxxxxxx2</v>
      </c>
      <c r="H110" s="181" t="str">
        <f t="shared" si="66"/>
        <v>UNFI West xxxxxxxxxx2</v>
      </c>
      <c r="I110" s="208"/>
      <c r="J110" s="208"/>
      <c r="K110" s="100">
        <v>44652</v>
      </c>
      <c r="L110" s="208" t="s">
        <v>98</v>
      </c>
      <c r="M110" s="171">
        <v>44805</v>
      </c>
      <c r="N110" s="225">
        <v>0.5</v>
      </c>
      <c r="O110" s="223">
        <f>VLOOKUP(E110,Lookups!$AD$3:$AE$148,2,FALSE)</f>
        <v>1.2309971689999999</v>
      </c>
      <c r="P110" s="226">
        <f>VLOOKUP(E110,Lookups!$AH$3:$AI$148,2,FALSE)</f>
        <v>2.5038011689999999</v>
      </c>
      <c r="Q110" s="174">
        <f>VLOOKUP(E110,Lookups!$C$3:$D$249,2,FALSE)</f>
        <v>12</v>
      </c>
      <c r="R110" s="227">
        <f>VLOOKUP(E110,Lookups!$C$3:$E$148,2,FALSE)</f>
        <v>12</v>
      </c>
      <c r="S110" s="155"/>
      <c r="T110" s="46" t="e">
        <f>IF(#REF!="A",#REF!*0.5)+_xlfn.IFNA(#N/A,0)</f>
        <v>#REF!</v>
      </c>
      <c r="U110" s="46" t="e">
        <f>IF(#REF!="b",#REF!*0.25)+_xlfn.IFNA(#N/A,0)</f>
        <v>#REF!</v>
      </c>
      <c r="V110" s="46" t="e">
        <f>IF(#REF!="C",#REF!*0.125)+_xlfn.IFNA(#N/A,0)</f>
        <v>#REF!</v>
      </c>
      <c r="W110" s="46">
        <f t="shared" si="41"/>
        <v>1.2309971689999999</v>
      </c>
      <c r="X110" s="46">
        <f t="shared" si="42"/>
        <v>0</v>
      </c>
      <c r="Y110" s="71">
        <f t="shared" si="43"/>
        <v>0</v>
      </c>
      <c r="Z110" s="71"/>
      <c r="AA110" s="71"/>
      <c r="AB110" s="71"/>
      <c r="AC110" s="112">
        <f t="shared" si="44"/>
        <v>0</v>
      </c>
      <c r="AD110" s="112">
        <f t="shared" si="45"/>
        <v>0</v>
      </c>
      <c r="AE110" s="53">
        <f t="shared" si="46"/>
        <v>0</v>
      </c>
      <c r="AF110" s="47">
        <f t="shared" si="47"/>
        <v>0</v>
      </c>
      <c r="AG110" s="47">
        <f t="shared" si="48"/>
        <v>0</v>
      </c>
      <c r="AH110" s="47">
        <f t="shared" si="49"/>
        <v>0</v>
      </c>
      <c r="AI110" s="47">
        <f t="shared" si="50"/>
        <v>0</v>
      </c>
      <c r="AJ110" s="47">
        <f t="shared" si="51"/>
        <v>0</v>
      </c>
      <c r="AK110" s="48">
        <f t="shared" si="52"/>
        <v>0</v>
      </c>
      <c r="AL110" s="48"/>
      <c r="AM110" s="48"/>
      <c r="AN110" s="145"/>
      <c r="AO110" s="145">
        <f t="shared" si="53"/>
        <v>0</v>
      </c>
      <c r="AP110" s="145">
        <f t="shared" si="54"/>
        <v>0</v>
      </c>
      <c r="AQ110" s="414">
        <f t="shared" si="55"/>
        <v>0</v>
      </c>
      <c r="AR110" s="197">
        <f t="shared" si="67"/>
        <v>0</v>
      </c>
      <c r="AS110" s="50">
        <f t="shared" si="69"/>
        <v>0</v>
      </c>
      <c r="AT110" s="50">
        <f t="shared" si="70"/>
        <v>0</v>
      </c>
      <c r="AU110" s="50">
        <f t="shared" si="71"/>
        <v>0</v>
      </c>
      <c r="AV110" s="50">
        <f t="shared" si="72"/>
        <v>0</v>
      </c>
      <c r="AW110" s="50">
        <f t="shared" si="73"/>
        <v>0</v>
      </c>
      <c r="AX110" s="50">
        <f t="shared" si="74"/>
        <v>0</v>
      </c>
      <c r="AY110" s="45">
        <f t="shared" si="75"/>
        <v>0</v>
      </c>
      <c r="AZ110" s="437">
        <f t="shared" si="68"/>
        <v>0</v>
      </c>
      <c r="BA110" s="439">
        <v>44636</v>
      </c>
      <c r="BB110" s="183"/>
      <c r="BC110" s="187"/>
      <c r="BD110" s="187"/>
    </row>
    <row r="111" spans="1:56" ht="15" customHeight="1" x14ac:dyDescent="0.25">
      <c r="A111" s="213" t="s">
        <v>707</v>
      </c>
      <c r="B111" s="84" t="s">
        <v>144</v>
      </c>
      <c r="C111" s="213" t="s">
        <v>165</v>
      </c>
      <c r="D111" s="188" t="s">
        <v>660</v>
      </c>
      <c r="E111" s="191" t="s">
        <v>702</v>
      </c>
      <c r="F111" s="214" t="str">
        <f>VLOOKUP(G111,Lookups!$T$3:$U$2497,2,FALSE)</f>
        <v>CAT 3</v>
      </c>
      <c r="G111" s="76" t="str">
        <f>VLOOKUP(E111,Lookups!$S$3:$T$2492,2,FALSE)</f>
        <v>xxxxxxxxxx3</v>
      </c>
      <c r="H111" s="181" t="str">
        <f t="shared" si="66"/>
        <v>UNFI West xxxxxxxxxx3</v>
      </c>
      <c r="I111" s="43"/>
      <c r="J111" s="43"/>
      <c r="K111" s="161">
        <v>44866</v>
      </c>
      <c r="L111" s="43" t="s">
        <v>96</v>
      </c>
      <c r="M111" s="154">
        <v>44958</v>
      </c>
      <c r="N111" s="225">
        <v>0.5</v>
      </c>
      <c r="O111" s="223">
        <f>VLOOKUP(E111,Lookups!$AD$3:$AE$148,2,FALSE)</f>
        <v>1.169229504</v>
      </c>
      <c r="P111" s="226">
        <f>VLOOKUP(E111,Lookups!$AH$3:$AI$148,2,FALSE)</f>
        <v>2.8760148220000001</v>
      </c>
      <c r="Q111" s="174">
        <f>VLOOKUP(E111,Lookups!$C$3:$D$249,2,FALSE)</f>
        <v>12</v>
      </c>
      <c r="R111" s="227">
        <f>VLOOKUP(E111,Lookups!$C$3:$E$148,2,FALSE)</f>
        <v>12</v>
      </c>
      <c r="S111" s="155"/>
      <c r="T111" s="46" t="e">
        <f>IF(#REF!="A",#REF!*0.5)+_xlfn.IFNA(#N/A,0)</f>
        <v>#REF!</v>
      </c>
      <c r="U111" s="46" t="e">
        <f>IF(#REF!="b",#REF!*0.25)+_xlfn.IFNA(#N/A,0)</f>
        <v>#REF!</v>
      </c>
      <c r="V111" s="46" t="e">
        <f>IF(#REF!="C",#REF!*0.125)+_xlfn.IFNA(#N/A,0)</f>
        <v>#REF!</v>
      </c>
      <c r="W111" s="46">
        <f t="shared" si="41"/>
        <v>1.169229504</v>
      </c>
      <c r="X111" s="46">
        <f t="shared" si="42"/>
        <v>0</v>
      </c>
      <c r="Y111" s="71">
        <f t="shared" si="43"/>
        <v>0</v>
      </c>
      <c r="Z111" s="71"/>
      <c r="AA111" s="71"/>
      <c r="AB111" s="71"/>
      <c r="AC111" s="112">
        <f t="shared" si="44"/>
        <v>0</v>
      </c>
      <c r="AD111" s="112">
        <f t="shared" si="45"/>
        <v>0</v>
      </c>
      <c r="AE111" s="53">
        <f t="shared" si="46"/>
        <v>0</v>
      </c>
      <c r="AF111" s="47">
        <f t="shared" si="47"/>
        <v>0</v>
      </c>
      <c r="AG111" s="47">
        <f t="shared" si="48"/>
        <v>0</v>
      </c>
      <c r="AH111" s="47">
        <f t="shared" si="49"/>
        <v>0</v>
      </c>
      <c r="AI111" s="47">
        <f t="shared" si="50"/>
        <v>0</v>
      </c>
      <c r="AJ111" s="47">
        <f t="shared" si="51"/>
        <v>0</v>
      </c>
      <c r="AK111" s="48">
        <f t="shared" si="52"/>
        <v>0</v>
      </c>
      <c r="AL111" s="48"/>
      <c r="AM111" s="48"/>
      <c r="AN111" s="145"/>
      <c r="AO111" s="145">
        <f t="shared" si="53"/>
        <v>0</v>
      </c>
      <c r="AP111" s="145">
        <f t="shared" si="54"/>
        <v>0</v>
      </c>
      <c r="AQ111" s="414">
        <f t="shared" si="55"/>
        <v>0</v>
      </c>
      <c r="AR111" s="197">
        <f t="shared" si="67"/>
        <v>0</v>
      </c>
      <c r="AS111" s="50">
        <f t="shared" si="69"/>
        <v>0</v>
      </c>
      <c r="AT111" s="50">
        <f t="shared" si="70"/>
        <v>0</v>
      </c>
      <c r="AU111" s="50">
        <f t="shared" si="71"/>
        <v>0</v>
      </c>
      <c r="AV111" s="50">
        <f t="shared" si="72"/>
        <v>0</v>
      </c>
      <c r="AW111" s="50">
        <f t="shared" si="73"/>
        <v>0</v>
      </c>
      <c r="AX111" s="50">
        <f t="shared" si="74"/>
        <v>0</v>
      </c>
      <c r="AY111" s="45">
        <f t="shared" si="75"/>
        <v>0</v>
      </c>
      <c r="AZ111" s="437">
        <f t="shared" si="68"/>
        <v>0</v>
      </c>
      <c r="BA111" s="439">
        <v>44900</v>
      </c>
      <c r="BB111" s="216"/>
    </row>
    <row r="112" spans="1:56" ht="15" customHeight="1" x14ac:dyDescent="0.25">
      <c r="A112" s="213" t="s">
        <v>707</v>
      </c>
      <c r="B112" s="84" t="s">
        <v>144</v>
      </c>
      <c r="C112" s="213" t="s">
        <v>165</v>
      </c>
      <c r="D112" s="188" t="s">
        <v>660</v>
      </c>
      <c r="E112" s="191" t="s">
        <v>703</v>
      </c>
      <c r="F112" s="214" t="str">
        <f>VLOOKUP(G112,Lookups!$T$3:$U$2497,2,FALSE)</f>
        <v>CAT 4</v>
      </c>
      <c r="G112" s="76" t="str">
        <f>VLOOKUP(E112,Lookups!$S$3:$T$2492,2,FALSE)</f>
        <v>xxxxxxxxxx4</v>
      </c>
      <c r="H112" s="181" t="str">
        <f t="shared" si="66"/>
        <v>UNFI West xxxxxxxxxx4</v>
      </c>
      <c r="I112" s="208"/>
      <c r="J112" s="208"/>
      <c r="K112" s="100">
        <v>44652</v>
      </c>
      <c r="L112" s="208" t="s">
        <v>98</v>
      </c>
      <c r="M112" s="454">
        <v>44805</v>
      </c>
      <c r="N112" s="225">
        <v>0.5</v>
      </c>
      <c r="O112" s="223">
        <f>VLOOKUP(E112,Lookups!$AD$3:$AE$148,2,FALSE)</f>
        <v>1.2623833040000001</v>
      </c>
      <c r="P112" s="226">
        <f>VLOOKUP(E112,Lookups!$AH$3:$AI$148,2,FALSE)</f>
        <v>2.370249088</v>
      </c>
      <c r="Q112" s="174">
        <f>VLOOKUP(E112,Lookups!$C$3:$D$249,2,FALSE)</f>
        <v>12</v>
      </c>
      <c r="R112" s="227">
        <f>VLOOKUP(E112,Lookups!$C$3:$E$148,2,FALSE)</f>
        <v>12</v>
      </c>
      <c r="S112" s="155"/>
      <c r="T112" s="46" t="e">
        <f>IF(#REF!="A",#REF!*0.5)+_xlfn.IFNA(#N/A,0)</f>
        <v>#REF!</v>
      </c>
      <c r="U112" s="46" t="e">
        <f>IF(#REF!="b",#REF!*0.25)+_xlfn.IFNA(#N/A,0)</f>
        <v>#REF!</v>
      </c>
      <c r="V112" s="46" t="e">
        <f>IF(#REF!="C",#REF!*0.125)+_xlfn.IFNA(#N/A,0)</f>
        <v>#REF!</v>
      </c>
      <c r="W112" s="46">
        <f t="shared" si="41"/>
        <v>1.2623833040000001</v>
      </c>
      <c r="X112" s="46">
        <f t="shared" si="42"/>
        <v>0</v>
      </c>
      <c r="Y112" s="71">
        <f t="shared" si="43"/>
        <v>0</v>
      </c>
      <c r="Z112" s="71"/>
      <c r="AA112" s="71"/>
      <c r="AB112" s="71"/>
      <c r="AC112" s="112">
        <f t="shared" si="44"/>
        <v>0</v>
      </c>
      <c r="AD112" s="112">
        <f t="shared" si="45"/>
        <v>0</v>
      </c>
      <c r="AE112" s="53">
        <f t="shared" si="46"/>
        <v>0</v>
      </c>
      <c r="AF112" s="47">
        <f t="shared" si="47"/>
        <v>0</v>
      </c>
      <c r="AG112" s="47">
        <f t="shared" si="48"/>
        <v>0</v>
      </c>
      <c r="AH112" s="47">
        <f t="shared" si="49"/>
        <v>0</v>
      </c>
      <c r="AI112" s="47">
        <f t="shared" si="50"/>
        <v>0</v>
      </c>
      <c r="AJ112" s="47">
        <f t="shared" si="51"/>
        <v>0</v>
      </c>
      <c r="AK112" s="48">
        <f t="shared" si="52"/>
        <v>0</v>
      </c>
      <c r="AL112" s="48"/>
      <c r="AM112" s="48"/>
      <c r="AN112" s="145"/>
      <c r="AO112" s="145">
        <f t="shared" si="53"/>
        <v>0</v>
      </c>
      <c r="AP112" s="145">
        <f t="shared" si="54"/>
        <v>0</v>
      </c>
      <c r="AQ112" s="414">
        <f t="shared" si="55"/>
        <v>0</v>
      </c>
      <c r="AR112" s="197">
        <f t="shared" si="67"/>
        <v>0</v>
      </c>
      <c r="AS112" s="50"/>
      <c r="AT112" s="50"/>
      <c r="AU112" s="50"/>
      <c r="AV112" s="50"/>
      <c r="AW112" s="50"/>
      <c r="AX112" s="50"/>
      <c r="AY112" s="45"/>
      <c r="AZ112" s="437"/>
      <c r="BA112" s="439">
        <v>44594</v>
      </c>
      <c r="BB112" s="216"/>
    </row>
    <row r="113" spans="1:56" s="187" customFormat="1" ht="15.75" customHeight="1" x14ac:dyDescent="0.25">
      <c r="A113" s="213" t="s">
        <v>707</v>
      </c>
      <c r="B113" s="84" t="s">
        <v>144</v>
      </c>
      <c r="C113" s="213" t="s">
        <v>165</v>
      </c>
      <c r="D113" s="188" t="s">
        <v>660</v>
      </c>
      <c r="E113" s="191" t="s">
        <v>704</v>
      </c>
      <c r="F113" s="214" t="str">
        <f>VLOOKUP(G113,Lookups!$T$3:$U$2497,2,FALSE)</f>
        <v>CAT 5</v>
      </c>
      <c r="G113" s="76" t="str">
        <f>VLOOKUP(E113,Lookups!$S$3:$T$2492,2,FALSE)</f>
        <v>xxxxxxxxxx5</v>
      </c>
      <c r="H113" s="181" t="str">
        <f t="shared" si="66"/>
        <v>UNFI West xxxxxxxxxx5</v>
      </c>
      <c r="I113" s="208"/>
      <c r="J113" s="208"/>
      <c r="K113" s="100">
        <v>44896</v>
      </c>
      <c r="L113" s="208" t="s">
        <v>98</v>
      </c>
      <c r="M113" s="171">
        <v>45017</v>
      </c>
      <c r="N113" s="231">
        <v>0.25</v>
      </c>
      <c r="O113" s="223">
        <f>VLOOKUP(E113,Lookups!$AD$3:$AE$148,2,FALSE)</f>
        <v>1.0035713159999999</v>
      </c>
      <c r="P113" s="226">
        <f>VLOOKUP(E113,Lookups!$AH$3:$AI$148,2,FALSE)</f>
        <v>1.926370728</v>
      </c>
      <c r="Q113" s="174">
        <f>VLOOKUP(E113,Lookups!$C$3:$D$249,2,FALSE)</f>
        <v>12</v>
      </c>
      <c r="R113" s="227">
        <f>VLOOKUP(E113,Lookups!$C$3:$E$148,2,FALSE)</f>
        <v>12</v>
      </c>
      <c r="S113" s="155"/>
      <c r="T113" s="46" t="e">
        <f>IF(#REF!="A",#REF!*0.5)+_xlfn.IFNA(#N/A,0)</f>
        <v>#REF!</v>
      </c>
      <c r="U113" s="46" t="e">
        <f>IF(#REF!="b",#REF!*0.25)+_xlfn.IFNA(#N/A,0)</f>
        <v>#REF!</v>
      </c>
      <c r="V113" s="46" t="e">
        <f>IF(#REF!="C",#REF!*0.125)+_xlfn.IFNA(#N/A,0)</f>
        <v>#REF!</v>
      </c>
      <c r="W113" s="46">
        <f t="shared" si="41"/>
        <v>1.0035713159999999</v>
      </c>
      <c r="X113" s="46">
        <f t="shared" si="42"/>
        <v>0</v>
      </c>
      <c r="Y113" s="71">
        <f t="shared" si="43"/>
        <v>0</v>
      </c>
      <c r="Z113" s="71"/>
      <c r="AA113" s="71"/>
      <c r="AB113" s="71"/>
      <c r="AC113" s="112">
        <f t="shared" si="44"/>
        <v>0</v>
      </c>
      <c r="AD113" s="112">
        <f t="shared" si="45"/>
        <v>0</v>
      </c>
      <c r="AE113" s="53">
        <f t="shared" si="46"/>
        <v>0</v>
      </c>
      <c r="AF113" s="47">
        <f t="shared" si="47"/>
        <v>0</v>
      </c>
      <c r="AG113" s="47">
        <f t="shared" si="48"/>
        <v>0</v>
      </c>
      <c r="AH113" s="47">
        <f t="shared" si="49"/>
        <v>0</v>
      </c>
      <c r="AI113" s="47">
        <f t="shared" si="50"/>
        <v>0</v>
      </c>
      <c r="AJ113" s="47">
        <f t="shared" si="51"/>
        <v>0</v>
      </c>
      <c r="AK113" s="48">
        <f t="shared" si="52"/>
        <v>0</v>
      </c>
      <c r="AL113" s="48"/>
      <c r="AM113" s="48"/>
      <c r="AN113" s="145"/>
      <c r="AO113" s="145">
        <f t="shared" si="53"/>
        <v>0</v>
      </c>
      <c r="AP113" s="145">
        <f t="shared" si="54"/>
        <v>0</v>
      </c>
      <c r="AQ113" s="414">
        <f t="shared" si="55"/>
        <v>0</v>
      </c>
      <c r="AR113" s="197">
        <f t="shared" si="67"/>
        <v>0</v>
      </c>
      <c r="AS113" s="50">
        <f t="shared" ref="AS113:AS134" si="76">(AE113*R113)+_xlfn.IFNA(#N/A,0)</f>
        <v>0</v>
      </c>
      <c r="AT113" s="50">
        <f t="shared" ref="AT113:AT144" si="77">(AF113*R113)+_xlfn.IFNA(#N/A,0)</f>
        <v>0</v>
      </c>
      <c r="AU113" s="50">
        <f t="shared" ref="AU113:AU144" si="78">(AG113*R113)+_xlfn.IFNA(#N/A,0)</f>
        <v>0</v>
      </c>
      <c r="AV113" s="50">
        <f t="shared" ref="AV113:AV144" si="79">(AH113*R113)+_xlfn.IFNA(#N/A,0)</f>
        <v>0</v>
      </c>
      <c r="AW113" s="50">
        <f t="shared" ref="AW113:AW176" si="80">(AI113*R113)+_xlfn.IFNA(#N/A,0)</f>
        <v>0</v>
      </c>
      <c r="AX113" s="50">
        <f t="shared" ref="AX113:AX176" si="81">(AJ113*R113)+_xlfn.IFNA(#N/A,0)</f>
        <v>0</v>
      </c>
      <c r="AY113" s="45">
        <f t="shared" ref="AY113:AY176" si="82">SUM(AS113:AX113)+_xlfn.IFNA(#N/A,0)</f>
        <v>0</v>
      </c>
      <c r="AZ113" s="45">
        <f t="shared" ref="AZ113:AZ176" si="83">AY113/12</f>
        <v>0</v>
      </c>
      <c r="BA113" s="426">
        <v>44900</v>
      </c>
      <c r="BB113" s="185"/>
      <c r="BC113"/>
      <c r="BD113"/>
    </row>
    <row r="114" spans="1:56" s="187" customFormat="1" ht="15" customHeight="1" x14ac:dyDescent="0.25">
      <c r="A114" s="157" t="s">
        <v>705</v>
      </c>
      <c r="B114" s="84" t="s">
        <v>653</v>
      </c>
      <c r="C114" s="213" t="s">
        <v>164</v>
      </c>
      <c r="D114" s="188" t="s">
        <v>660</v>
      </c>
      <c r="E114" s="94" t="s">
        <v>700</v>
      </c>
      <c r="F114" s="214" t="str">
        <f>VLOOKUP(G114,Lookups!$T$3:$U$2497,2,FALSE)</f>
        <v>CAT 1</v>
      </c>
      <c r="G114" s="76" t="str">
        <f>VLOOKUP(E114,Lookups!$S$3:$T$2492,2,FALSE)</f>
        <v>xxxxxxxxxx1</v>
      </c>
      <c r="H114" s="181" t="str">
        <f t="shared" si="66"/>
        <v>UNFI East xxxxxxxxxx1</v>
      </c>
      <c r="I114" s="43"/>
      <c r="J114" s="43">
        <v>261</v>
      </c>
      <c r="K114" s="161"/>
      <c r="L114" s="43" t="s">
        <v>99</v>
      </c>
      <c r="M114" s="154">
        <v>44958</v>
      </c>
      <c r="N114" s="225">
        <v>1</v>
      </c>
      <c r="O114" s="223">
        <f>VLOOKUP(E114,Lookups!$AD$3:$AE$148,2,FALSE)</f>
        <v>1.2</v>
      </c>
      <c r="P114" s="226">
        <f>VLOOKUP(E114,Lookups!$AH$3:$AI$148,2,FALSE)</f>
        <v>3</v>
      </c>
      <c r="Q114" s="174">
        <f>VLOOKUP(E114,Lookups!$C$3:$D$249,2,FALSE)</f>
        <v>12</v>
      </c>
      <c r="R114" s="227">
        <f>VLOOKUP(E114,Lookups!$C$3:$E$148,2,FALSE)</f>
        <v>12</v>
      </c>
      <c r="S114" s="156"/>
      <c r="T114" s="46" t="e">
        <f>IF(#REF!="A",#REF!*0.5)+_xlfn.IFNA(#N/A,0)</f>
        <v>#REF!</v>
      </c>
      <c r="U114" s="46" t="e">
        <f>IF(#REF!="b",#REF!*0.25)+_xlfn.IFNA(#N/A,0)</f>
        <v>#REF!</v>
      </c>
      <c r="V114" s="46" t="e">
        <f>IF(#REF!="C",#REF!*0.125)+_xlfn.IFNA(#N/A,0)</f>
        <v>#REF!</v>
      </c>
      <c r="W114" s="46">
        <f t="shared" si="41"/>
        <v>1.2</v>
      </c>
      <c r="X114" s="46">
        <f t="shared" si="42"/>
        <v>0</v>
      </c>
      <c r="Y114" s="71">
        <f t="shared" si="43"/>
        <v>0</v>
      </c>
      <c r="Z114" s="71"/>
      <c r="AA114" s="71"/>
      <c r="AB114" s="71"/>
      <c r="AC114" s="112">
        <f t="shared" si="44"/>
        <v>313.2</v>
      </c>
      <c r="AD114" s="112">
        <f t="shared" si="45"/>
        <v>0</v>
      </c>
      <c r="AE114" s="53">
        <f t="shared" si="46"/>
        <v>0</v>
      </c>
      <c r="AF114" s="47">
        <f t="shared" si="47"/>
        <v>0</v>
      </c>
      <c r="AG114" s="47">
        <f t="shared" si="48"/>
        <v>0</v>
      </c>
      <c r="AH114" s="47">
        <f t="shared" si="49"/>
        <v>0</v>
      </c>
      <c r="AI114" s="47">
        <f t="shared" si="50"/>
        <v>16286.4</v>
      </c>
      <c r="AJ114" s="47">
        <f t="shared" si="51"/>
        <v>0</v>
      </c>
      <c r="AK114" s="48">
        <f t="shared" si="52"/>
        <v>0</v>
      </c>
      <c r="AL114" s="48"/>
      <c r="AM114" s="48"/>
      <c r="AN114" s="145"/>
      <c r="AO114" s="145">
        <f t="shared" si="53"/>
        <v>1357.2</v>
      </c>
      <c r="AP114" s="145">
        <f t="shared" si="54"/>
        <v>0</v>
      </c>
      <c r="AQ114" s="414">
        <f t="shared" si="55"/>
        <v>1357.2</v>
      </c>
      <c r="AR114" s="197">
        <f t="shared" si="67"/>
        <v>113.10000000000001</v>
      </c>
      <c r="AS114" s="50">
        <f t="shared" si="76"/>
        <v>0</v>
      </c>
      <c r="AT114" s="50">
        <f t="shared" si="77"/>
        <v>0</v>
      </c>
      <c r="AU114" s="50">
        <f t="shared" si="78"/>
        <v>0</v>
      </c>
      <c r="AV114" s="50">
        <f t="shared" si="79"/>
        <v>0</v>
      </c>
      <c r="AW114" s="50">
        <f t="shared" si="80"/>
        <v>195436.79999999999</v>
      </c>
      <c r="AX114" s="50">
        <f t="shared" si="81"/>
        <v>0</v>
      </c>
      <c r="AY114" s="45">
        <f t="shared" si="82"/>
        <v>195436.79999999999</v>
      </c>
      <c r="AZ114" s="45">
        <f t="shared" si="83"/>
        <v>16286.4</v>
      </c>
      <c r="BA114" s="429">
        <v>44972</v>
      </c>
      <c r="BB114" s="182"/>
    </row>
    <row r="115" spans="1:56" s="187" customFormat="1" ht="15" customHeight="1" x14ac:dyDescent="0.25">
      <c r="A115" s="157" t="s">
        <v>705</v>
      </c>
      <c r="B115" s="84" t="s">
        <v>653</v>
      </c>
      <c r="C115" s="213" t="s">
        <v>164</v>
      </c>
      <c r="D115" s="188" t="s">
        <v>660</v>
      </c>
      <c r="E115" s="94" t="s">
        <v>701</v>
      </c>
      <c r="F115" s="214" t="str">
        <f>VLOOKUP(G115,Lookups!$T$3:$U$2497,2,FALSE)</f>
        <v>CAT 2</v>
      </c>
      <c r="G115" s="76" t="str">
        <f>VLOOKUP(E115,Lookups!$S$3:$T$2492,2,FALSE)</f>
        <v>xxxxxxxxxx2</v>
      </c>
      <c r="H115" s="181" t="str">
        <f t="shared" si="66"/>
        <v>UNFI East xxxxxxxxxx2</v>
      </c>
      <c r="I115" s="43"/>
      <c r="J115" s="43">
        <v>261</v>
      </c>
      <c r="K115" s="161"/>
      <c r="L115" s="43" t="s">
        <v>99</v>
      </c>
      <c r="M115" s="154">
        <v>44958</v>
      </c>
      <c r="N115" s="225">
        <v>1</v>
      </c>
      <c r="O115" s="223">
        <f>VLOOKUP(E115,Lookups!$AD$3:$AE$148,2,FALSE)</f>
        <v>1.2309971689999999</v>
      </c>
      <c r="P115" s="226">
        <f>VLOOKUP(E115,Lookups!$AH$3:$AI$148,2,FALSE)</f>
        <v>2.5038011689999999</v>
      </c>
      <c r="Q115" s="174">
        <f>VLOOKUP(E115,Lookups!$C$3:$D$249,2,FALSE)</f>
        <v>12</v>
      </c>
      <c r="R115" s="227">
        <f>VLOOKUP(E115,Lookups!$C$3:$E$148,2,FALSE)</f>
        <v>12</v>
      </c>
      <c r="S115" s="156"/>
      <c r="T115" s="46" t="e">
        <f>IF(#REF!="A",#REF!*0.5)+_xlfn.IFNA(#N/A,0)</f>
        <v>#REF!</v>
      </c>
      <c r="U115" s="46" t="e">
        <f>IF(#REF!="b",#REF!*0.25)+_xlfn.IFNA(#N/A,0)</f>
        <v>#REF!</v>
      </c>
      <c r="V115" s="46" t="e">
        <f>IF(#REF!="C",#REF!*0.125)+_xlfn.IFNA(#N/A,0)</f>
        <v>#REF!</v>
      </c>
      <c r="W115" s="46">
        <f t="shared" si="41"/>
        <v>1.2309971689999999</v>
      </c>
      <c r="X115" s="46">
        <f t="shared" si="42"/>
        <v>0</v>
      </c>
      <c r="Y115" s="71">
        <f t="shared" si="43"/>
        <v>0</v>
      </c>
      <c r="Z115" s="71"/>
      <c r="AA115" s="71"/>
      <c r="AB115" s="71"/>
      <c r="AC115" s="112">
        <f t="shared" si="44"/>
        <v>321.29026110899997</v>
      </c>
      <c r="AD115" s="112">
        <f t="shared" si="45"/>
        <v>0</v>
      </c>
      <c r="AE115" s="53">
        <f t="shared" si="46"/>
        <v>0</v>
      </c>
      <c r="AF115" s="47">
        <f t="shared" si="47"/>
        <v>0</v>
      </c>
      <c r="AG115" s="47">
        <f t="shared" si="48"/>
        <v>0</v>
      </c>
      <c r="AH115" s="47">
        <f t="shared" si="49"/>
        <v>0</v>
      </c>
      <c r="AI115" s="47">
        <f t="shared" si="50"/>
        <v>16707.093577667998</v>
      </c>
      <c r="AJ115" s="47">
        <f t="shared" si="51"/>
        <v>0</v>
      </c>
      <c r="AK115" s="48">
        <f t="shared" si="52"/>
        <v>0</v>
      </c>
      <c r="AL115" s="48"/>
      <c r="AM115" s="48"/>
      <c r="AN115" s="145"/>
      <c r="AO115" s="145">
        <f t="shared" si="53"/>
        <v>1392.2577981389998</v>
      </c>
      <c r="AP115" s="145">
        <f t="shared" si="54"/>
        <v>0</v>
      </c>
      <c r="AQ115" s="414">
        <f t="shared" si="55"/>
        <v>1392.2577981389998</v>
      </c>
      <c r="AR115" s="197">
        <f t="shared" si="67"/>
        <v>116.02148317824998</v>
      </c>
      <c r="AS115" s="50">
        <f t="shared" si="76"/>
        <v>0</v>
      </c>
      <c r="AT115" s="50">
        <f t="shared" si="77"/>
        <v>0</v>
      </c>
      <c r="AU115" s="50">
        <f t="shared" si="78"/>
        <v>0</v>
      </c>
      <c r="AV115" s="50">
        <f t="shared" si="79"/>
        <v>0</v>
      </c>
      <c r="AW115" s="50">
        <f t="shared" si="80"/>
        <v>200485.12293201598</v>
      </c>
      <c r="AX115" s="50">
        <f t="shared" si="81"/>
        <v>0</v>
      </c>
      <c r="AY115" s="45">
        <f t="shared" si="82"/>
        <v>200485.12293201598</v>
      </c>
      <c r="AZ115" s="45">
        <f t="shared" si="83"/>
        <v>16707.093577667998</v>
      </c>
      <c r="BA115" s="429">
        <v>44972</v>
      </c>
      <c r="BB115" s="182"/>
    </row>
    <row r="116" spans="1:56" ht="15" customHeight="1" x14ac:dyDescent="0.25">
      <c r="A116" s="157" t="s">
        <v>705</v>
      </c>
      <c r="B116" s="84" t="s">
        <v>653</v>
      </c>
      <c r="C116" s="213" t="s">
        <v>164</v>
      </c>
      <c r="D116" s="188" t="s">
        <v>660</v>
      </c>
      <c r="E116" s="191" t="s">
        <v>702</v>
      </c>
      <c r="F116" s="214" t="str">
        <f>VLOOKUP(G116,Lookups!$T$3:$U$2497,2,FALSE)</f>
        <v>CAT 3</v>
      </c>
      <c r="G116" s="76" t="str">
        <f>VLOOKUP(E116,Lookups!$S$3:$T$2492,2,FALSE)</f>
        <v>xxxxxxxxxx3</v>
      </c>
      <c r="H116" s="181" t="str">
        <f t="shared" si="66"/>
        <v>UNFI East xxxxxxxxxx3</v>
      </c>
      <c r="I116" s="43"/>
      <c r="J116" s="43">
        <v>261</v>
      </c>
      <c r="K116" s="161"/>
      <c r="L116" s="43" t="s">
        <v>99</v>
      </c>
      <c r="M116" s="154">
        <v>44958</v>
      </c>
      <c r="N116" s="225">
        <v>1</v>
      </c>
      <c r="O116" s="223">
        <f>VLOOKUP(E116,Lookups!$AD$3:$AE$148,2,FALSE)</f>
        <v>1.169229504</v>
      </c>
      <c r="P116" s="226">
        <f>VLOOKUP(E116,Lookups!$AH$3:$AI$148,2,FALSE)</f>
        <v>2.8760148220000001</v>
      </c>
      <c r="Q116" s="174">
        <f>VLOOKUP(E116,Lookups!$C$3:$D$249,2,FALSE)</f>
        <v>12</v>
      </c>
      <c r="R116" s="227">
        <f>VLOOKUP(E116,Lookups!$C$3:$E$148,2,FALSE)</f>
        <v>12</v>
      </c>
      <c r="S116" s="156"/>
      <c r="T116" s="46" t="e">
        <f>IF(#REF!="A",#REF!*0.5)+_xlfn.IFNA(#N/A,0)</f>
        <v>#REF!</v>
      </c>
      <c r="U116" s="46" t="e">
        <f>IF(#REF!="b",#REF!*0.25)+_xlfn.IFNA(#N/A,0)</f>
        <v>#REF!</v>
      </c>
      <c r="V116" s="46" t="e">
        <f>IF(#REF!="C",#REF!*0.125)+_xlfn.IFNA(#N/A,0)</f>
        <v>#REF!</v>
      </c>
      <c r="W116" s="46">
        <f t="shared" si="41"/>
        <v>1.169229504</v>
      </c>
      <c r="X116" s="46">
        <f t="shared" si="42"/>
        <v>0</v>
      </c>
      <c r="Y116" s="71">
        <f t="shared" si="43"/>
        <v>0</v>
      </c>
      <c r="Z116" s="71"/>
      <c r="AA116" s="71"/>
      <c r="AB116" s="71"/>
      <c r="AC116" s="112">
        <f t="shared" si="44"/>
        <v>305.168900544</v>
      </c>
      <c r="AD116" s="112">
        <f t="shared" si="45"/>
        <v>0</v>
      </c>
      <c r="AE116" s="53">
        <f t="shared" si="46"/>
        <v>0</v>
      </c>
      <c r="AF116" s="47">
        <f t="shared" si="47"/>
        <v>0</v>
      </c>
      <c r="AG116" s="47">
        <f t="shared" si="48"/>
        <v>0</v>
      </c>
      <c r="AH116" s="47">
        <f t="shared" si="49"/>
        <v>0</v>
      </c>
      <c r="AI116" s="47">
        <f t="shared" si="50"/>
        <v>15868.782828288</v>
      </c>
      <c r="AJ116" s="47">
        <f t="shared" si="51"/>
        <v>0</v>
      </c>
      <c r="AK116" s="48">
        <f t="shared" si="52"/>
        <v>0</v>
      </c>
      <c r="AL116" s="48"/>
      <c r="AM116" s="48"/>
      <c r="AN116" s="145"/>
      <c r="AO116" s="145">
        <f t="shared" si="53"/>
        <v>1322.3985690239999</v>
      </c>
      <c r="AP116" s="145">
        <f t="shared" si="54"/>
        <v>0</v>
      </c>
      <c r="AQ116" s="414">
        <f t="shared" si="55"/>
        <v>1322.3985690239999</v>
      </c>
      <c r="AR116" s="197">
        <f t="shared" si="67"/>
        <v>110.199880752</v>
      </c>
      <c r="AS116" s="50">
        <f t="shared" si="76"/>
        <v>0</v>
      </c>
      <c r="AT116" s="50">
        <f t="shared" si="77"/>
        <v>0</v>
      </c>
      <c r="AU116" s="50">
        <f t="shared" si="78"/>
        <v>0</v>
      </c>
      <c r="AV116" s="50">
        <f t="shared" si="79"/>
        <v>0</v>
      </c>
      <c r="AW116" s="50">
        <f t="shared" si="80"/>
        <v>190425.393939456</v>
      </c>
      <c r="AX116" s="50">
        <f t="shared" si="81"/>
        <v>0</v>
      </c>
      <c r="AY116" s="45">
        <f t="shared" si="82"/>
        <v>190425.393939456</v>
      </c>
      <c r="AZ116" s="45">
        <f t="shared" si="83"/>
        <v>15868.782828288</v>
      </c>
      <c r="BA116" s="429">
        <v>44972</v>
      </c>
      <c r="BB116" s="182"/>
    </row>
    <row r="117" spans="1:56" ht="15" customHeight="1" x14ac:dyDescent="0.25">
      <c r="A117" s="157" t="s">
        <v>705</v>
      </c>
      <c r="B117" s="84" t="s">
        <v>653</v>
      </c>
      <c r="C117" s="213" t="s">
        <v>164</v>
      </c>
      <c r="D117" s="188" t="s">
        <v>660</v>
      </c>
      <c r="E117" s="191" t="s">
        <v>703</v>
      </c>
      <c r="F117" s="214" t="str">
        <f>VLOOKUP(G117,Lookups!$T$3:$U$2497,2,FALSE)</f>
        <v>CAT 4</v>
      </c>
      <c r="G117" s="76" t="str">
        <f>VLOOKUP(E117,Lookups!$S$3:$T$2492,2,FALSE)</f>
        <v>xxxxxxxxxx4</v>
      </c>
      <c r="H117" s="181" t="str">
        <f t="shared" si="66"/>
        <v>UNFI East xxxxxxxxxx4</v>
      </c>
      <c r="I117" s="43"/>
      <c r="J117" s="43">
        <v>-250</v>
      </c>
      <c r="K117" s="161"/>
      <c r="L117" s="43" t="s">
        <v>156</v>
      </c>
      <c r="M117" s="154"/>
      <c r="N117" s="225" t="s">
        <v>156</v>
      </c>
      <c r="O117" s="223">
        <f>VLOOKUP(E117,Lookups!$AD$3:$AE$148,2,FALSE)</f>
        <v>1.2623833040000001</v>
      </c>
      <c r="P117" s="226">
        <f>VLOOKUP(E117,Lookups!$AH$3:$AI$148,2,FALSE)</f>
        <v>2.370249088</v>
      </c>
      <c r="Q117" s="174">
        <f>VLOOKUP(E117,Lookups!$C$3:$D$249,2,FALSE)</f>
        <v>12</v>
      </c>
      <c r="R117" s="227">
        <f>VLOOKUP(E117,Lookups!$C$3:$E$148,2,FALSE)</f>
        <v>12</v>
      </c>
      <c r="S117" s="156"/>
      <c r="T117" s="46" t="e">
        <f>IF(#REF!="A",#REF!*0.5)+_xlfn.IFNA(#N/A,0)</f>
        <v>#REF!</v>
      </c>
      <c r="U117" s="46" t="e">
        <f>IF(#REF!="b",#REF!*0.25)+_xlfn.IFNA(#N/A,0)</f>
        <v>#REF!</v>
      </c>
      <c r="V117" s="46" t="e">
        <f>IF(#REF!="C",#REF!*0.125)+_xlfn.IFNA(#N/A,0)</f>
        <v>#REF!</v>
      </c>
      <c r="W117" s="46">
        <f t="shared" si="41"/>
        <v>1.2623833040000001</v>
      </c>
      <c r="X117" s="46">
        <f t="shared" si="42"/>
        <v>0</v>
      </c>
      <c r="Y117" s="71">
        <f t="shared" si="43"/>
        <v>0</v>
      </c>
      <c r="Z117" s="71"/>
      <c r="AA117" s="71"/>
      <c r="AB117" s="71"/>
      <c r="AC117" s="112">
        <f t="shared" si="44"/>
        <v>-315.59582600000005</v>
      </c>
      <c r="AD117" s="112">
        <f t="shared" si="45"/>
        <v>0</v>
      </c>
      <c r="AE117" s="53">
        <f t="shared" si="46"/>
        <v>0</v>
      </c>
      <c r="AF117" s="47">
        <f t="shared" si="47"/>
        <v>0</v>
      </c>
      <c r="AG117" s="47">
        <f t="shared" si="48"/>
        <v>0</v>
      </c>
      <c r="AH117" s="47">
        <f t="shared" si="49"/>
        <v>0</v>
      </c>
      <c r="AI117" s="47">
        <f t="shared" si="50"/>
        <v>-16410.982952000002</v>
      </c>
      <c r="AJ117" s="47">
        <f t="shared" si="51"/>
        <v>0</v>
      </c>
      <c r="AK117" s="48">
        <f t="shared" si="52"/>
        <v>0</v>
      </c>
      <c r="AL117" s="48"/>
      <c r="AM117" s="48"/>
      <c r="AN117" s="145"/>
      <c r="AO117" s="145">
        <f t="shared" si="53"/>
        <v>-1367.5819126666668</v>
      </c>
      <c r="AP117" s="145">
        <f t="shared" si="54"/>
        <v>0</v>
      </c>
      <c r="AQ117" s="414">
        <f t="shared" si="55"/>
        <v>-1367.5819126666668</v>
      </c>
      <c r="AR117" s="197">
        <f t="shared" si="67"/>
        <v>-113.96515938888889</v>
      </c>
      <c r="AS117" s="50">
        <f t="shared" si="76"/>
        <v>0</v>
      </c>
      <c r="AT117" s="50">
        <f t="shared" si="77"/>
        <v>0</v>
      </c>
      <c r="AU117" s="50">
        <f t="shared" si="78"/>
        <v>0</v>
      </c>
      <c r="AV117" s="50">
        <f t="shared" si="79"/>
        <v>0</v>
      </c>
      <c r="AW117" s="50">
        <f t="shared" si="80"/>
        <v>-196931.79542400001</v>
      </c>
      <c r="AX117" s="50">
        <f t="shared" si="81"/>
        <v>0</v>
      </c>
      <c r="AY117" s="45">
        <f t="shared" si="82"/>
        <v>-196931.79542400001</v>
      </c>
      <c r="AZ117" s="45">
        <f t="shared" si="83"/>
        <v>-16410.982952000002</v>
      </c>
      <c r="BA117" s="426">
        <v>44893</v>
      </c>
      <c r="BB117" s="185"/>
      <c r="BC117" s="187"/>
      <c r="BD117" s="187"/>
    </row>
    <row r="118" spans="1:56" ht="15" customHeight="1" x14ac:dyDescent="0.25">
      <c r="A118" s="157" t="s">
        <v>705</v>
      </c>
      <c r="B118" s="190" t="s">
        <v>653</v>
      </c>
      <c r="C118" s="213" t="s">
        <v>164</v>
      </c>
      <c r="D118" s="188" t="s">
        <v>660</v>
      </c>
      <c r="E118" s="191" t="s">
        <v>704</v>
      </c>
      <c r="F118" s="214" t="str">
        <f>VLOOKUP(G118,Lookups!$T$3:$U$2497,2,FALSE)</f>
        <v>CAT 5</v>
      </c>
      <c r="G118" s="76" t="str">
        <f>VLOOKUP(E118,Lookups!$S$3:$T$2492,2,FALSE)</f>
        <v>xxxxxxxxxx5</v>
      </c>
      <c r="H118" s="181" t="str">
        <f t="shared" si="66"/>
        <v>UNFI East xxxxxxxxxx5</v>
      </c>
      <c r="I118" s="43"/>
      <c r="J118" s="43">
        <v>250</v>
      </c>
      <c r="K118" s="161"/>
      <c r="L118" s="157" t="s">
        <v>99</v>
      </c>
      <c r="M118" s="171">
        <v>44805</v>
      </c>
      <c r="N118" s="225">
        <v>1</v>
      </c>
      <c r="O118" s="223">
        <f>VLOOKUP(E118,Lookups!$AD$3:$AE$148,2,FALSE)</f>
        <v>1.0035713159999999</v>
      </c>
      <c r="P118" s="226">
        <f>VLOOKUP(E118,Lookups!$AH$3:$AI$148,2,FALSE)</f>
        <v>1.926370728</v>
      </c>
      <c r="Q118" s="174">
        <f>VLOOKUP(E118,Lookups!$C$3:$D$249,2,FALSE)</f>
        <v>12</v>
      </c>
      <c r="R118" s="227">
        <f>VLOOKUP(E118,Lookups!$C$3:$E$148,2,FALSE)</f>
        <v>12</v>
      </c>
      <c r="S118" s="155"/>
      <c r="T118" s="46" t="e">
        <f>IF(#REF!="A",#REF!*0.5)+_xlfn.IFNA(#N/A,0)</f>
        <v>#REF!</v>
      </c>
      <c r="U118" s="46" t="e">
        <f>IF(#REF!="b",#REF!*0.25)+_xlfn.IFNA(#N/A,0)</f>
        <v>#REF!</v>
      </c>
      <c r="V118" s="46" t="e">
        <f>IF(#REF!="C",#REF!*0.125)+_xlfn.IFNA(#N/A,0)</f>
        <v>#REF!</v>
      </c>
      <c r="W118" s="46">
        <f t="shared" si="41"/>
        <v>1.0035713159999999</v>
      </c>
      <c r="X118" s="46">
        <f t="shared" si="42"/>
        <v>0</v>
      </c>
      <c r="Y118" s="71">
        <f t="shared" si="43"/>
        <v>0</v>
      </c>
      <c r="Z118" s="71"/>
      <c r="AA118" s="71"/>
      <c r="AB118" s="71"/>
      <c r="AC118" s="112">
        <f t="shared" si="44"/>
        <v>250.89282899999998</v>
      </c>
      <c r="AD118" s="112">
        <f t="shared" si="45"/>
        <v>0</v>
      </c>
      <c r="AE118" s="53">
        <f t="shared" si="46"/>
        <v>0</v>
      </c>
      <c r="AF118" s="47">
        <f t="shared" si="47"/>
        <v>0</v>
      </c>
      <c r="AG118" s="47">
        <f t="shared" si="48"/>
        <v>0</v>
      </c>
      <c r="AH118" s="47">
        <f t="shared" si="49"/>
        <v>0</v>
      </c>
      <c r="AI118" s="47">
        <f t="shared" si="50"/>
        <v>13046.427107999998</v>
      </c>
      <c r="AJ118" s="47">
        <f t="shared" si="51"/>
        <v>0</v>
      </c>
      <c r="AK118" s="48">
        <f t="shared" si="52"/>
        <v>0</v>
      </c>
      <c r="AL118" s="48"/>
      <c r="AM118" s="48"/>
      <c r="AN118" s="145"/>
      <c r="AO118" s="145">
        <f t="shared" si="53"/>
        <v>1087.2022589999999</v>
      </c>
      <c r="AP118" s="145">
        <f t="shared" si="54"/>
        <v>0</v>
      </c>
      <c r="AQ118" s="414">
        <f t="shared" si="55"/>
        <v>1087.2022589999999</v>
      </c>
      <c r="AR118" s="197">
        <f t="shared" si="67"/>
        <v>90.600188249999988</v>
      </c>
      <c r="AS118" s="50">
        <f t="shared" si="76"/>
        <v>0</v>
      </c>
      <c r="AT118" s="50">
        <f t="shared" si="77"/>
        <v>0</v>
      </c>
      <c r="AU118" s="50">
        <f t="shared" si="78"/>
        <v>0</v>
      </c>
      <c r="AV118" s="50">
        <f t="shared" si="79"/>
        <v>0</v>
      </c>
      <c r="AW118" s="50">
        <f t="shared" si="80"/>
        <v>156557.12529599998</v>
      </c>
      <c r="AX118" s="50">
        <f t="shared" si="81"/>
        <v>0</v>
      </c>
      <c r="AY118" s="45">
        <f t="shared" si="82"/>
        <v>156557.12529599998</v>
      </c>
      <c r="AZ118" s="45">
        <f t="shared" si="83"/>
        <v>13046.427107999998</v>
      </c>
      <c r="BA118" s="426">
        <v>44768</v>
      </c>
      <c r="BB118" s="185"/>
      <c r="BC118" s="187"/>
      <c r="BD118" s="187"/>
    </row>
    <row r="119" spans="1:56" ht="15" customHeight="1" x14ac:dyDescent="0.25">
      <c r="A119" s="213" t="s">
        <v>707</v>
      </c>
      <c r="B119" s="84" t="s">
        <v>145</v>
      </c>
      <c r="C119" s="213" t="s">
        <v>167</v>
      </c>
      <c r="D119" s="188" t="s">
        <v>660</v>
      </c>
      <c r="E119" s="94" t="s">
        <v>700</v>
      </c>
      <c r="F119" s="214" t="str">
        <f>VLOOKUP(G119,Lookups!$T$3:$U$2497,2,FALSE)</f>
        <v>CAT 1</v>
      </c>
      <c r="G119" s="76" t="str">
        <f>VLOOKUP(E119,Lookups!$S$3:$T$2492,2,FALSE)</f>
        <v>xxxxxxxxxx1</v>
      </c>
      <c r="H119" s="181" t="str">
        <f t="shared" si="66"/>
        <v>Kehe West xxxxxxxxxx1</v>
      </c>
      <c r="I119" s="43"/>
      <c r="J119" s="208"/>
      <c r="K119" s="161">
        <v>44348</v>
      </c>
      <c r="L119" s="43" t="s">
        <v>97</v>
      </c>
      <c r="M119" s="171" t="s">
        <v>133</v>
      </c>
      <c r="N119" s="237" t="s">
        <v>133</v>
      </c>
      <c r="O119" s="223">
        <f>VLOOKUP(E119,Lookups!$AD$3:$AE$148,2,FALSE)</f>
        <v>1.2</v>
      </c>
      <c r="P119" s="226">
        <f>VLOOKUP(E119,Lookups!$AH$3:$AI$148,2,FALSE)</f>
        <v>3</v>
      </c>
      <c r="Q119" s="174">
        <f>VLOOKUP(E119,Lookups!$C$3:$D$249,2,FALSE)</f>
        <v>12</v>
      </c>
      <c r="R119" s="227">
        <f>VLOOKUP(E119,Lookups!$C$3:$E$148,2,FALSE)</f>
        <v>12</v>
      </c>
      <c r="S119" s="155"/>
      <c r="T119" s="46" t="e">
        <f>IF(#REF!="A",#REF!*0.5)+_xlfn.IFNA(#N/A,0)</f>
        <v>#REF!</v>
      </c>
      <c r="U119" s="46" t="e">
        <f>IF(#REF!="b",#REF!*0.25)+_xlfn.IFNA(#N/A,0)</f>
        <v>#REF!</v>
      </c>
      <c r="V119" s="46" t="e">
        <f>IF(#REF!="C",#REF!*0.125)+_xlfn.IFNA(#N/A,0)</f>
        <v>#REF!</v>
      </c>
      <c r="W119" s="46">
        <f t="shared" si="41"/>
        <v>1.2</v>
      </c>
      <c r="X119" s="46">
        <f t="shared" si="42"/>
        <v>0</v>
      </c>
      <c r="Y119" s="71">
        <f t="shared" si="43"/>
        <v>0</v>
      </c>
      <c r="Z119" s="71"/>
      <c r="AA119" s="71"/>
      <c r="AB119" s="71"/>
      <c r="AC119" s="112">
        <f t="shared" si="44"/>
        <v>0</v>
      </c>
      <c r="AD119" s="112">
        <f t="shared" si="45"/>
        <v>0</v>
      </c>
      <c r="AE119" s="53">
        <f t="shared" si="46"/>
        <v>0</v>
      </c>
      <c r="AF119" s="47">
        <f t="shared" si="47"/>
        <v>0</v>
      </c>
      <c r="AG119" s="47">
        <f t="shared" si="48"/>
        <v>0</v>
      </c>
      <c r="AH119" s="47">
        <f t="shared" si="49"/>
        <v>0</v>
      </c>
      <c r="AI119" s="47">
        <f t="shared" si="50"/>
        <v>0</v>
      </c>
      <c r="AJ119" s="47">
        <f t="shared" si="51"/>
        <v>0</v>
      </c>
      <c r="AK119" s="48">
        <f t="shared" si="52"/>
        <v>0</v>
      </c>
      <c r="AL119" s="48"/>
      <c r="AM119" s="48"/>
      <c r="AN119" s="145"/>
      <c r="AO119" s="145">
        <f t="shared" si="53"/>
        <v>0</v>
      </c>
      <c r="AP119" s="145">
        <f t="shared" si="54"/>
        <v>0</v>
      </c>
      <c r="AQ119" s="414">
        <f t="shared" si="55"/>
        <v>0</v>
      </c>
      <c r="AR119" s="197">
        <f t="shared" si="67"/>
        <v>0</v>
      </c>
      <c r="AS119" s="50">
        <f t="shared" si="76"/>
        <v>0</v>
      </c>
      <c r="AT119" s="50">
        <f t="shared" si="77"/>
        <v>0</v>
      </c>
      <c r="AU119" s="50">
        <f t="shared" si="78"/>
        <v>0</v>
      </c>
      <c r="AV119" s="50">
        <f t="shared" si="79"/>
        <v>0</v>
      </c>
      <c r="AW119" s="50">
        <f t="shared" si="80"/>
        <v>0</v>
      </c>
      <c r="AX119" s="50">
        <f t="shared" si="81"/>
        <v>0</v>
      </c>
      <c r="AY119" s="45">
        <f t="shared" si="82"/>
        <v>0</v>
      </c>
      <c r="AZ119" s="45">
        <f t="shared" si="83"/>
        <v>0</v>
      </c>
      <c r="BA119" s="426">
        <v>44439</v>
      </c>
      <c r="BB119" s="185"/>
    </row>
    <row r="120" spans="1:56" ht="15" customHeight="1" x14ac:dyDescent="0.25">
      <c r="A120" s="213" t="s">
        <v>707</v>
      </c>
      <c r="B120" s="85" t="s">
        <v>145</v>
      </c>
      <c r="C120" s="208" t="s">
        <v>167</v>
      </c>
      <c r="D120" s="188" t="s">
        <v>660</v>
      </c>
      <c r="E120" s="94" t="s">
        <v>701</v>
      </c>
      <c r="F120" s="214" t="str">
        <f>VLOOKUP(G120,Lookups!$T$3:$U$2497,2,FALSE)</f>
        <v>CAT 2</v>
      </c>
      <c r="G120" s="76" t="str">
        <f>VLOOKUP(E120,Lookups!$S$3:$T$2492,2,FALSE)</f>
        <v>xxxxxxxxxx2</v>
      </c>
      <c r="H120" s="181" t="str">
        <f t="shared" si="66"/>
        <v>Kehe West xxxxxxxxxx2</v>
      </c>
      <c r="I120" s="43"/>
      <c r="J120" s="208"/>
      <c r="K120" s="161">
        <v>44531</v>
      </c>
      <c r="L120" s="213" t="s">
        <v>97</v>
      </c>
      <c r="M120" s="170" t="s">
        <v>133</v>
      </c>
      <c r="N120" s="224" t="s">
        <v>133</v>
      </c>
      <c r="O120" s="223">
        <f>VLOOKUP(E120,Lookups!$AD$3:$AE$148,2,FALSE)</f>
        <v>1.2309971689999999</v>
      </c>
      <c r="P120" s="226">
        <f>VLOOKUP(E120,Lookups!$AH$3:$AI$148,2,FALSE)</f>
        <v>2.5038011689999999</v>
      </c>
      <c r="Q120" s="174">
        <f>VLOOKUP(E120,Lookups!$C$3:$D$249,2,FALSE)</f>
        <v>12</v>
      </c>
      <c r="R120" s="227">
        <f>VLOOKUP(E120,Lookups!$C$3:$E$148,2,FALSE)</f>
        <v>12</v>
      </c>
      <c r="S120" s="155"/>
      <c r="T120" s="46" t="e">
        <f>IF(#REF!="A",#REF!*0.5)+_xlfn.IFNA(#N/A,0)</f>
        <v>#REF!</v>
      </c>
      <c r="U120" s="46" t="e">
        <f>IF(#REF!="b",#REF!*0.25)+_xlfn.IFNA(#N/A,0)</f>
        <v>#REF!</v>
      </c>
      <c r="V120" s="46" t="e">
        <f>IF(#REF!="C",#REF!*0.125)+_xlfn.IFNA(#N/A,0)</f>
        <v>#REF!</v>
      </c>
      <c r="W120" s="46">
        <f t="shared" si="41"/>
        <v>1.2309971689999999</v>
      </c>
      <c r="X120" s="46">
        <f t="shared" si="42"/>
        <v>0</v>
      </c>
      <c r="Y120" s="71">
        <f t="shared" si="43"/>
        <v>0</v>
      </c>
      <c r="Z120" s="71"/>
      <c r="AA120" s="71"/>
      <c r="AB120" s="71"/>
      <c r="AC120" s="112">
        <f t="shared" si="44"/>
        <v>0</v>
      </c>
      <c r="AD120" s="112">
        <f t="shared" si="45"/>
        <v>0</v>
      </c>
      <c r="AE120" s="53">
        <f t="shared" si="46"/>
        <v>0</v>
      </c>
      <c r="AF120" s="47">
        <f t="shared" si="47"/>
        <v>0</v>
      </c>
      <c r="AG120" s="47">
        <f t="shared" si="48"/>
        <v>0</v>
      </c>
      <c r="AH120" s="47">
        <f t="shared" si="49"/>
        <v>0</v>
      </c>
      <c r="AI120" s="47">
        <f t="shared" si="50"/>
        <v>0</v>
      </c>
      <c r="AJ120" s="47">
        <f t="shared" si="51"/>
        <v>0</v>
      </c>
      <c r="AK120" s="48">
        <f t="shared" si="52"/>
        <v>0</v>
      </c>
      <c r="AL120" s="48"/>
      <c r="AM120" s="48"/>
      <c r="AN120" s="145"/>
      <c r="AO120" s="145">
        <f t="shared" si="53"/>
        <v>0</v>
      </c>
      <c r="AP120" s="145">
        <f t="shared" si="54"/>
        <v>0</v>
      </c>
      <c r="AQ120" s="414">
        <f t="shared" si="55"/>
        <v>0</v>
      </c>
      <c r="AR120" s="197">
        <f t="shared" si="67"/>
        <v>0</v>
      </c>
      <c r="AS120" s="50">
        <f t="shared" si="76"/>
        <v>0</v>
      </c>
      <c r="AT120" s="50">
        <f t="shared" si="77"/>
        <v>0</v>
      </c>
      <c r="AU120" s="50">
        <f t="shared" si="78"/>
        <v>0</v>
      </c>
      <c r="AV120" s="50">
        <f t="shared" si="79"/>
        <v>0</v>
      </c>
      <c r="AW120" s="50">
        <f t="shared" si="80"/>
        <v>0</v>
      </c>
      <c r="AX120" s="50">
        <f t="shared" si="81"/>
        <v>0</v>
      </c>
      <c r="AY120" s="45">
        <f t="shared" si="82"/>
        <v>0</v>
      </c>
      <c r="AZ120" s="45">
        <f t="shared" si="83"/>
        <v>0</v>
      </c>
      <c r="BA120" s="429">
        <v>44636</v>
      </c>
      <c r="BB120" s="184"/>
      <c r="BC120" s="187"/>
      <c r="BD120" s="187"/>
    </row>
    <row r="121" spans="1:56" ht="15" customHeight="1" x14ac:dyDescent="0.25">
      <c r="A121" s="213" t="s">
        <v>707</v>
      </c>
      <c r="B121" s="84" t="s">
        <v>145</v>
      </c>
      <c r="C121" s="213" t="s">
        <v>167</v>
      </c>
      <c r="D121" s="188" t="s">
        <v>660</v>
      </c>
      <c r="E121" s="191" t="s">
        <v>702</v>
      </c>
      <c r="F121" s="214" t="str">
        <f>VLOOKUP(G121,Lookups!$T$3:$U$2497,2,FALSE)</f>
        <v>CAT 3</v>
      </c>
      <c r="G121" s="76" t="str">
        <f>VLOOKUP(E121,Lookups!$S$3:$T$2492,2,FALSE)</f>
        <v>xxxxxxxxxx3</v>
      </c>
      <c r="H121" s="181" t="str">
        <f t="shared" si="66"/>
        <v>Kehe West xxxxxxxxxx3</v>
      </c>
      <c r="I121" s="162"/>
      <c r="J121" s="43"/>
      <c r="K121" s="161">
        <v>44805</v>
      </c>
      <c r="L121" s="43" t="s">
        <v>96</v>
      </c>
      <c r="M121" s="154" t="s">
        <v>109</v>
      </c>
      <c r="N121" s="456">
        <v>0.25</v>
      </c>
      <c r="O121" s="223">
        <f>VLOOKUP(E121,Lookups!$AD$3:$AE$148,2,FALSE)</f>
        <v>1.169229504</v>
      </c>
      <c r="P121" s="226">
        <f>VLOOKUP(E121,Lookups!$AH$3:$AI$148,2,FALSE)</f>
        <v>2.8760148220000001</v>
      </c>
      <c r="Q121" s="174">
        <f>VLOOKUP(E121,Lookups!$C$3:$D$249,2,FALSE)</f>
        <v>12</v>
      </c>
      <c r="R121" s="227">
        <f>VLOOKUP(E121,Lookups!$C$3:$E$148,2,FALSE)</f>
        <v>12</v>
      </c>
      <c r="S121" s="156"/>
      <c r="T121" s="46" t="e">
        <f>IF(#REF!="A",#REF!*0.5)+_xlfn.IFNA(#N/A,0)</f>
        <v>#REF!</v>
      </c>
      <c r="U121" s="46" t="e">
        <f>IF(#REF!="b",#REF!*0.25)+_xlfn.IFNA(#N/A,0)</f>
        <v>#REF!</v>
      </c>
      <c r="V121" s="46" t="e">
        <f>IF(#REF!="C",#REF!*0.125)+_xlfn.IFNA(#N/A,0)</f>
        <v>#REF!</v>
      </c>
      <c r="W121" s="46">
        <f t="shared" si="41"/>
        <v>1.169229504</v>
      </c>
      <c r="X121" s="46">
        <f t="shared" si="42"/>
        <v>0</v>
      </c>
      <c r="Y121" s="71">
        <f t="shared" si="43"/>
        <v>0</v>
      </c>
      <c r="Z121" s="71"/>
      <c r="AA121" s="71"/>
      <c r="AB121" s="71"/>
      <c r="AC121" s="112">
        <f t="shared" si="44"/>
        <v>0</v>
      </c>
      <c r="AD121" s="112">
        <f t="shared" si="45"/>
        <v>0</v>
      </c>
      <c r="AE121" s="53">
        <f t="shared" si="46"/>
        <v>0</v>
      </c>
      <c r="AF121" s="47">
        <f t="shared" si="47"/>
        <v>0</v>
      </c>
      <c r="AG121" s="47">
        <f t="shared" si="48"/>
        <v>0</v>
      </c>
      <c r="AH121" s="47">
        <f t="shared" si="49"/>
        <v>0</v>
      </c>
      <c r="AI121" s="47">
        <f t="shared" si="50"/>
        <v>0</v>
      </c>
      <c r="AJ121" s="47">
        <f t="shared" si="51"/>
        <v>0</v>
      </c>
      <c r="AK121" s="48">
        <f t="shared" si="52"/>
        <v>0</v>
      </c>
      <c r="AL121" s="48"/>
      <c r="AM121" s="48"/>
      <c r="AN121" s="145"/>
      <c r="AO121" s="145">
        <f t="shared" si="53"/>
        <v>0</v>
      </c>
      <c r="AP121" s="145">
        <f t="shared" si="54"/>
        <v>0</v>
      </c>
      <c r="AQ121" s="414">
        <f t="shared" si="55"/>
        <v>0</v>
      </c>
      <c r="AR121" s="197">
        <f t="shared" si="67"/>
        <v>0</v>
      </c>
      <c r="AS121" s="50">
        <f t="shared" si="76"/>
        <v>0</v>
      </c>
      <c r="AT121" s="50">
        <f t="shared" si="77"/>
        <v>0</v>
      </c>
      <c r="AU121" s="50">
        <f t="shared" si="78"/>
        <v>0</v>
      </c>
      <c r="AV121" s="50">
        <f t="shared" si="79"/>
        <v>0</v>
      </c>
      <c r="AW121" s="50">
        <f t="shared" si="80"/>
        <v>0</v>
      </c>
      <c r="AX121" s="50">
        <f t="shared" si="81"/>
        <v>0</v>
      </c>
      <c r="AY121" s="45">
        <f t="shared" si="82"/>
        <v>0</v>
      </c>
      <c r="AZ121" s="45">
        <f t="shared" si="83"/>
        <v>0</v>
      </c>
      <c r="BA121" s="428">
        <v>44900</v>
      </c>
      <c r="BB121" s="182"/>
    </row>
    <row r="122" spans="1:56" ht="15" customHeight="1" x14ac:dyDescent="0.25">
      <c r="A122" s="213" t="s">
        <v>707</v>
      </c>
      <c r="B122" s="84" t="s">
        <v>145</v>
      </c>
      <c r="C122" s="213" t="s">
        <v>167</v>
      </c>
      <c r="D122" s="188" t="s">
        <v>660</v>
      </c>
      <c r="E122" s="191" t="s">
        <v>703</v>
      </c>
      <c r="F122" s="214" t="str">
        <f>VLOOKUP(G122,Lookups!$T$3:$U$2497,2,FALSE)</f>
        <v>CAT 4</v>
      </c>
      <c r="G122" s="76" t="str">
        <f>VLOOKUP(E122,Lookups!$S$3:$T$2492,2,FALSE)</f>
        <v>xxxxxxxxxx4</v>
      </c>
      <c r="H122" s="181" t="str">
        <f t="shared" si="66"/>
        <v>Kehe West xxxxxxxxxx4</v>
      </c>
      <c r="I122" s="43"/>
      <c r="J122" s="208"/>
      <c r="K122" s="161">
        <v>44348</v>
      </c>
      <c r="L122" s="43" t="s">
        <v>97</v>
      </c>
      <c r="M122" s="171" t="s">
        <v>133</v>
      </c>
      <c r="N122" s="237" t="s">
        <v>133</v>
      </c>
      <c r="O122" s="223">
        <f>VLOOKUP(E122,Lookups!$AD$3:$AE$148,2,FALSE)</f>
        <v>1.2623833040000001</v>
      </c>
      <c r="P122" s="226">
        <f>VLOOKUP(E122,Lookups!$AH$3:$AI$148,2,FALSE)</f>
        <v>2.370249088</v>
      </c>
      <c r="Q122" s="174">
        <f>VLOOKUP(E122,Lookups!$C$3:$D$249,2,FALSE)</f>
        <v>12</v>
      </c>
      <c r="R122" s="227">
        <f>VLOOKUP(E122,Lookups!$C$3:$E$148,2,FALSE)</f>
        <v>12</v>
      </c>
      <c r="S122" s="155"/>
      <c r="T122" s="46" t="e">
        <f>IF(#REF!="A",#REF!*0.5)+_xlfn.IFNA(#N/A,0)</f>
        <v>#REF!</v>
      </c>
      <c r="U122" s="46" t="e">
        <f>IF(#REF!="b",#REF!*0.25)+_xlfn.IFNA(#N/A,0)</f>
        <v>#REF!</v>
      </c>
      <c r="V122" s="46" t="e">
        <f>IF(#REF!="C",#REF!*0.125)+_xlfn.IFNA(#N/A,0)</f>
        <v>#REF!</v>
      </c>
      <c r="W122" s="46">
        <f t="shared" si="41"/>
        <v>1.2623833040000001</v>
      </c>
      <c r="X122" s="46">
        <f t="shared" si="42"/>
        <v>0</v>
      </c>
      <c r="Y122" s="71">
        <f t="shared" si="43"/>
        <v>0</v>
      </c>
      <c r="Z122" s="71"/>
      <c r="AA122" s="71"/>
      <c r="AB122" s="71"/>
      <c r="AC122" s="112">
        <f t="shared" si="44"/>
        <v>0</v>
      </c>
      <c r="AD122" s="112">
        <f t="shared" si="45"/>
        <v>0</v>
      </c>
      <c r="AE122" s="53">
        <f t="shared" si="46"/>
        <v>0</v>
      </c>
      <c r="AF122" s="47">
        <f t="shared" si="47"/>
        <v>0</v>
      </c>
      <c r="AG122" s="47">
        <f t="shared" si="48"/>
        <v>0</v>
      </c>
      <c r="AH122" s="47">
        <f t="shared" si="49"/>
        <v>0</v>
      </c>
      <c r="AI122" s="47">
        <f t="shared" si="50"/>
        <v>0</v>
      </c>
      <c r="AJ122" s="47">
        <f t="shared" si="51"/>
        <v>0</v>
      </c>
      <c r="AK122" s="48">
        <f t="shared" si="52"/>
        <v>0</v>
      </c>
      <c r="AL122" s="48"/>
      <c r="AM122" s="48"/>
      <c r="AN122" s="145"/>
      <c r="AO122" s="145">
        <f t="shared" si="53"/>
        <v>0</v>
      </c>
      <c r="AP122" s="145">
        <f t="shared" si="54"/>
        <v>0</v>
      </c>
      <c r="AQ122" s="414">
        <f t="shared" si="55"/>
        <v>0</v>
      </c>
      <c r="AR122" s="197">
        <f t="shared" si="67"/>
        <v>0</v>
      </c>
      <c r="AS122" s="50">
        <f t="shared" si="76"/>
        <v>0</v>
      </c>
      <c r="AT122" s="50">
        <f t="shared" si="77"/>
        <v>0</v>
      </c>
      <c r="AU122" s="50">
        <f t="shared" si="78"/>
        <v>0</v>
      </c>
      <c r="AV122" s="50">
        <f t="shared" si="79"/>
        <v>0</v>
      </c>
      <c r="AW122" s="50">
        <f t="shared" si="80"/>
        <v>0</v>
      </c>
      <c r="AX122" s="50">
        <f t="shared" si="81"/>
        <v>0</v>
      </c>
      <c r="AY122" s="45">
        <f t="shared" si="82"/>
        <v>0</v>
      </c>
      <c r="AZ122" s="45">
        <f t="shared" si="83"/>
        <v>0</v>
      </c>
      <c r="BA122" s="426">
        <v>44439</v>
      </c>
      <c r="BB122" s="185"/>
    </row>
    <row r="123" spans="1:56" ht="15" customHeight="1" x14ac:dyDescent="0.25">
      <c r="A123" s="213" t="s">
        <v>707</v>
      </c>
      <c r="B123" s="85" t="s">
        <v>145</v>
      </c>
      <c r="C123" s="208" t="s">
        <v>167</v>
      </c>
      <c r="D123" s="188" t="s">
        <v>660</v>
      </c>
      <c r="E123" s="191" t="s">
        <v>704</v>
      </c>
      <c r="F123" s="214" t="str">
        <f>VLOOKUP(G123,Lookups!$T$3:$U$2497,2,FALSE)</f>
        <v>CAT 5</v>
      </c>
      <c r="G123" s="76" t="str">
        <f>VLOOKUP(E123,Lookups!$S$3:$T$2492,2,FALSE)</f>
        <v>xxxxxxxxxx5</v>
      </c>
      <c r="H123" s="181" t="str">
        <f t="shared" si="66"/>
        <v>Kehe West xxxxxxxxxx5</v>
      </c>
      <c r="I123" s="43"/>
      <c r="J123" s="208"/>
      <c r="K123" s="161">
        <v>44531</v>
      </c>
      <c r="L123" s="213" t="s">
        <v>97</v>
      </c>
      <c r="M123" s="170" t="s">
        <v>133</v>
      </c>
      <c r="N123" s="224" t="s">
        <v>133</v>
      </c>
      <c r="O123" s="223">
        <f>VLOOKUP(E123,Lookups!$AD$3:$AE$148,2,FALSE)</f>
        <v>1.0035713159999999</v>
      </c>
      <c r="P123" s="226">
        <f>VLOOKUP(E123,Lookups!$AH$3:$AI$148,2,FALSE)</f>
        <v>1.926370728</v>
      </c>
      <c r="Q123" s="174">
        <f>VLOOKUP(E123,Lookups!$C$3:$D$249,2,FALSE)</f>
        <v>12</v>
      </c>
      <c r="R123" s="227">
        <f>VLOOKUP(E123,Lookups!$C$3:$E$148,2,FALSE)</f>
        <v>12</v>
      </c>
      <c r="S123" s="155"/>
      <c r="T123" s="46" t="e">
        <f>IF(#REF!="A",#REF!*0.5)+_xlfn.IFNA(#N/A,0)</f>
        <v>#REF!</v>
      </c>
      <c r="U123" s="46" t="e">
        <f>IF(#REF!="b",#REF!*0.25)+_xlfn.IFNA(#N/A,0)</f>
        <v>#REF!</v>
      </c>
      <c r="V123" s="46" t="e">
        <f>IF(#REF!="C",#REF!*0.125)+_xlfn.IFNA(#N/A,0)</f>
        <v>#REF!</v>
      </c>
      <c r="W123" s="46">
        <f t="shared" si="41"/>
        <v>1.0035713159999999</v>
      </c>
      <c r="X123" s="46">
        <f t="shared" si="42"/>
        <v>0</v>
      </c>
      <c r="Y123" s="71">
        <f t="shared" si="43"/>
        <v>0</v>
      </c>
      <c r="Z123" s="71"/>
      <c r="AA123" s="71"/>
      <c r="AB123" s="71"/>
      <c r="AC123" s="112">
        <f t="shared" si="44"/>
        <v>0</v>
      </c>
      <c r="AD123" s="112">
        <f t="shared" si="45"/>
        <v>0</v>
      </c>
      <c r="AE123" s="53">
        <f t="shared" si="46"/>
        <v>0</v>
      </c>
      <c r="AF123" s="47">
        <f t="shared" si="47"/>
        <v>0</v>
      </c>
      <c r="AG123" s="47">
        <f t="shared" si="48"/>
        <v>0</v>
      </c>
      <c r="AH123" s="47">
        <f t="shared" si="49"/>
        <v>0</v>
      </c>
      <c r="AI123" s="47">
        <f t="shared" si="50"/>
        <v>0</v>
      </c>
      <c r="AJ123" s="47">
        <f t="shared" si="51"/>
        <v>0</v>
      </c>
      <c r="AK123" s="48">
        <f t="shared" si="52"/>
        <v>0</v>
      </c>
      <c r="AL123" s="48"/>
      <c r="AM123" s="48"/>
      <c r="AN123" s="145"/>
      <c r="AO123" s="145">
        <f t="shared" si="53"/>
        <v>0</v>
      </c>
      <c r="AP123" s="145">
        <f t="shared" si="54"/>
        <v>0</v>
      </c>
      <c r="AQ123" s="414">
        <f t="shared" si="55"/>
        <v>0</v>
      </c>
      <c r="AR123" s="197">
        <f t="shared" si="67"/>
        <v>0</v>
      </c>
      <c r="AS123" s="50">
        <f t="shared" si="76"/>
        <v>0</v>
      </c>
      <c r="AT123" s="50">
        <f t="shared" si="77"/>
        <v>0</v>
      </c>
      <c r="AU123" s="50">
        <f t="shared" si="78"/>
        <v>0</v>
      </c>
      <c r="AV123" s="50">
        <f t="shared" si="79"/>
        <v>0</v>
      </c>
      <c r="AW123" s="50">
        <f t="shared" si="80"/>
        <v>0</v>
      </c>
      <c r="AX123" s="50">
        <f t="shared" si="81"/>
        <v>0</v>
      </c>
      <c r="AY123" s="45">
        <f t="shared" si="82"/>
        <v>0</v>
      </c>
      <c r="AZ123" s="45">
        <f t="shared" si="83"/>
        <v>0</v>
      </c>
      <c r="BA123" s="429">
        <v>44636</v>
      </c>
      <c r="BB123" s="184"/>
      <c r="BC123" s="187"/>
      <c r="BD123" s="187"/>
    </row>
    <row r="124" spans="1:56" ht="15" customHeight="1" x14ac:dyDescent="0.25">
      <c r="A124" s="43" t="s">
        <v>706</v>
      </c>
      <c r="B124" s="84" t="s">
        <v>683</v>
      </c>
      <c r="C124" s="213" t="s">
        <v>164</v>
      </c>
      <c r="D124" s="188" t="s">
        <v>660</v>
      </c>
      <c r="E124" s="191" t="s">
        <v>702</v>
      </c>
      <c r="F124" s="214" t="str">
        <f>VLOOKUP(G124,Lookups!$T$3:$U$2497,2,FALSE)</f>
        <v>CAT 3</v>
      </c>
      <c r="G124" s="76" t="str">
        <f>VLOOKUP(E124,Lookups!$S$3:$T$2492,2,FALSE)</f>
        <v>xxxxxxxxxx3</v>
      </c>
      <c r="H124" s="181" t="str">
        <f t="shared" si="66"/>
        <v>UNFI East xxxxxxxxxx3</v>
      </c>
      <c r="I124" s="43"/>
      <c r="J124" s="43">
        <v>29</v>
      </c>
      <c r="K124" s="161"/>
      <c r="L124" s="43" t="s">
        <v>99</v>
      </c>
      <c r="M124" s="205">
        <v>44835</v>
      </c>
      <c r="N124" s="225">
        <v>1</v>
      </c>
      <c r="O124" s="223">
        <f>VLOOKUP(E124,Lookups!$AD$3:$AE$148,2,FALSE)</f>
        <v>1.169229504</v>
      </c>
      <c r="P124" s="226">
        <f>VLOOKUP(E124,Lookups!$AH$3:$AI$148,2,FALSE)</f>
        <v>2.8760148220000001</v>
      </c>
      <c r="Q124" s="174">
        <f>VLOOKUP(E124,Lookups!$C$3:$D$249,2,FALSE)</f>
        <v>12</v>
      </c>
      <c r="R124" s="227">
        <f>VLOOKUP(E124,Lookups!$C$3:$E$148,2,FALSE)</f>
        <v>12</v>
      </c>
      <c r="S124" s="156"/>
      <c r="T124" s="46" t="e">
        <f>IF(#REF!="A",#REF!*0.5)+_xlfn.IFNA(#N/A,0)</f>
        <v>#REF!</v>
      </c>
      <c r="U124" s="46" t="e">
        <f>IF(#REF!="b",#REF!*0.25)+_xlfn.IFNA(#N/A,0)</f>
        <v>#REF!</v>
      </c>
      <c r="V124" s="46" t="e">
        <f>IF(#REF!="C",#REF!*0.125)+_xlfn.IFNA(#N/A,0)</f>
        <v>#REF!</v>
      </c>
      <c r="W124" s="46">
        <f t="shared" si="41"/>
        <v>1.169229504</v>
      </c>
      <c r="X124" s="46">
        <f t="shared" si="42"/>
        <v>0</v>
      </c>
      <c r="Y124" s="71">
        <f t="shared" si="43"/>
        <v>0</v>
      </c>
      <c r="Z124" s="71"/>
      <c r="AA124" s="71"/>
      <c r="AB124" s="71"/>
      <c r="AC124" s="112">
        <f t="shared" si="44"/>
        <v>33.907655616</v>
      </c>
      <c r="AD124" s="112">
        <f t="shared" si="45"/>
        <v>0</v>
      </c>
      <c r="AE124" s="53">
        <f t="shared" si="46"/>
        <v>0</v>
      </c>
      <c r="AF124" s="47">
        <f t="shared" si="47"/>
        <v>0</v>
      </c>
      <c r="AG124" s="47">
        <f t="shared" si="48"/>
        <v>0</v>
      </c>
      <c r="AH124" s="47">
        <f t="shared" si="49"/>
        <v>0</v>
      </c>
      <c r="AI124" s="47">
        <f t="shared" si="50"/>
        <v>1763.198092032</v>
      </c>
      <c r="AJ124" s="47">
        <f t="shared" si="51"/>
        <v>0</v>
      </c>
      <c r="AK124" s="48">
        <f t="shared" si="52"/>
        <v>0</v>
      </c>
      <c r="AL124" s="48"/>
      <c r="AM124" s="48"/>
      <c r="AN124" s="145"/>
      <c r="AO124" s="145">
        <f t="shared" si="53"/>
        <v>146.93317433600001</v>
      </c>
      <c r="AP124" s="145">
        <f t="shared" si="54"/>
        <v>0</v>
      </c>
      <c r="AQ124" s="414">
        <f t="shared" si="55"/>
        <v>146.93317433600001</v>
      </c>
      <c r="AR124" s="197">
        <f t="shared" si="67"/>
        <v>12.244431194666667</v>
      </c>
      <c r="AS124" s="50">
        <f t="shared" si="76"/>
        <v>0</v>
      </c>
      <c r="AT124" s="50">
        <f t="shared" si="77"/>
        <v>0</v>
      </c>
      <c r="AU124" s="50">
        <f t="shared" si="78"/>
        <v>0</v>
      </c>
      <c r="AV124" s="50">
        <f t="shared" si="79"/>
        <v>0</v>
      </c>
      <c r="AW124" s="50">
        <f t="shared" si="80"/>
        <v>21158.377104383999</v>
      </c>
      <c r="AX124" s="50">
        <f t="shared" si="81"/>
        <v>0</v>
      </c>
      <c r="AY124" s="45">
        <f t="shared" si="82"/>
        <v>21158.377104383999</v>
      </c>
      <c r="AZ124" s="45">
        <f t="shared" si="83"/>
        <v>1763.198092032</v>
      </c>
      <c r="BA124" s="428">
        <v>44833</v>
      </c>
      <c r="BB124" s="184"/>
      <c r="BC124" s="187"/>
      <c r="BD124" s="187"/>
    </row>
    <row r="125" spans="1:56" s="187" customFormat="1" ht="15" customHeight="1" x14ac:dyDescent="0.25">
      <c r="A125" s="213" t="s">
        <v>707</v>
      </c>
      <c r="B125" s="42" t="s">
        <v>231</v>
      </c>
      <c r="C125" s="213" t="s">
        <v>166</v>
      </c>
      <c r="D125" s="188" t="s">
        <v>660</v>
      </c>
      <c r="E125" s="94" t="s">
        <v>700</v>
      </c>
      <c r="F125" s="214" t="str">
        <f>VLOOKUP(G125,Lookups!$T$3:$U$2497,2,FALSE)</f>
        <v>CAT 1</v>
      </c>
      <c r="G125" s="76" t="str">
        <f>VLOOKUP(E125,Lookups!$S$3:$T$2492,2,FALSE)</f>
        <v>xxxxxxxxxx1</v>
      </c>
      <c r="H125" s="181" t="str">
        <f t="shared" si="66"/>
        <v>Kehe East xxxxxxxxxx1</v>
      </c>
      <c r="I125" s="43"/>
      <c r="J125" s="43"/>
      <c r="K125" s="161">
        <v>44044</v>
      </c>
      <c r="L125" s="43" t="s">
        <v>99</v>
      </c>
      <c r="M125" s="171" t="s">
        <v>599</v>
      </c>
      <c r="N125" s="224" t="s">
        <v>646</v>
      </c>
      <c r="O125" s="223">
        <f>VLOOKUP(E125,Lookups!$AD$3:$AE$148,2,FALSE)</f>
        <v>1.2</v>
      </c>
      <c r="P125" s="226">
        <f>VLOOKUP(E125,Lookups!$AH$3:$AI$148,2,FALSE)</f>
        <v>3</v>
      </c>
      <c r="Q125" s="174">
        <f>VLOOKUP(E125,Lookups!$C$3:$D$249,2,FALSE)</f>
        <v>12</v>
      </c>
      <c r="R125" s="227">
        <f>VLOOKUP(E125,Lookups!$C$3:$E$148,2,FALSE)</f>
        <v>12</v>
      </c>
      <c r="S125" s="155"/>
      <c r="T125" s="46" t="e">
        <f>IF(#REF!="A",#REF!*0.5)+_xlfn.IFNA(#N/A,0)</f>
        <v>#REF!</v>
      </c>
      <c r="U125" s="46" t="e">
        <f>IF(#REF!="b",#REF!*0.25)+_xlfn.IFNA(#N/A,0)</f>
        <v>#REF!</v>
      </c>
      <c r="V125" s="46" t="e">
        <f>IF(#REF!="C",#REF!*0.125)+_xlfn.IFNA(#N/A,0)</f>
        <v>#REF!</v>
      </c>
      <c r="W125" s="46">
        <f t="shared" si="41"/>
        <v>1.2</v>
      </c>
      <c r="X125" s="46">
        <f t="shared" si="42"/>
        <v>0</v>
      </c>
      <c r="Y125" s="71">
        <f t="shared" si="43"/>
        <v>0</v>
      </c>
      <c r="Z125" s="71"/>
      <c r="AA125" s="71"/>
      <c r="AB125" s="71"/>
      <c r="AC125" s="112">
        <f t="shared" si="44"/>
        <v>0</v>
      </c>
      <c r="AD125" s="112">
        <f t="shared" si="45"/>
        <v>0</v>
      </c>
      <c r="AE125" s="53">
        <f t="shared" si="46"/>
        <v>0</v>
      </c>
      <c r="AF125" s="47">
        <f t="shared" si="47"/>
        <v>0</v>
      </c>
      <c r="AG125" s="47">
        <f t="shared" si="48"/>
        <v>0</v>
      </c>
      <c r="AH125" s="47">
        <f t="shared" si="49"/>
        <v>0</v>
      </c>
      <c r="AI125" s="47">
        <f t="shared" si="50"/>
        <v>0</v>
      </c>
      <c r="AJ125" s="47">
        <f t="shared" si="51"/>
        <v>0</v>
      </c>
      <c r="AK125" s="48">
        <f t="shared" si="52"/>
        <v>0</v>
      </c>
      <c r="AL125" s="48"/>
      <c r="AM125" s="48"/>
      <c r="AN125" s="145"/>
      <c r="AO125" s="145">
        <f t="shared" si="53"/>
        <v>0</v>
      </c>
      <c r="AP125" s="145">
        <f t="shared" si="54"/>
        <v>0</v>
      </c>
      <c r="AQ125" s="49">
        <f t="shared" si="55"/>
        <v>0</v>
      </c>
      <c r="AR125" s="197">
        <f t="shared" si="67"/>
        <v>0</v>
      </c>
      <c r="AS125" s="50">
        <f t="shared" si="76"/>
        <v>0</v>
      </c>
      <c r="AT125" s="50">
        <f t="shared" si="77"/>
        <v>0</v>
      </c>
      <c r="AU125" s="50">
        <f t="shared" si="78"/>
        <v>0</v>
      </c>
      <c r="AV125" s="50">
        <f t="shared" si="79"/>
        <v>0</v>
      </c>
      <c r="AW125" s="50">
        <f t="shared" si="80"/>
        <v>0</v>
      </c>
      <c r="AX125" s="50">
        <f t="shared" si="81"/>
        <v>0</v>
      </c>
      <c r="AY125" s="45">
        <f t="shared" si="82"/>
        <v>0</v>
      </c>
      <c r="AZ125" s="45">
        <f t="shared" si="83"/>
        <v>0</v>
      </c>
      <c r="BA125" s="397">
        <v>44439</v>
      </c>
      <c r="BB125" s="531"/>
    </row>
    <row r="126" spans="1:56" s="187" customFormat="1" ht="15" customHeight="1" x14ac:dyDescent="0.25">
      <c r="A126" s="213" t="s">
        <v>707</v>
      </c>
      <c r="B126" s="42" t="s">
        <v>231</v>
      </c>
      <c r="C126" s="213" t="s">
        <v>166</v>
      </c>
      <c r="D126" s="188" t="s">
        <v>660</v>
      </c>
      <c r="E126" s="94" t="s">
        <v>701</v>
      </c>
      <c r="F126" s="214" t="str">
        <f>VLOOKUP(G126,Lookups!$T$3:$U$2497,2,FALSE)</f>
        <v>CAT 2</v>
      </c>
      <c r="G126" s="76" t="str">
        <f>VLOOKUP(E126,Lookups!$S$3:$T$2492,2,FALSE)</f>
        <v>xxxxxxxxxx2</v>
      </c>
      <c r="H126" s="181" t="str">
        <f t="shared" si="66"/>
        <v>Kehe East xxxxxxxxxx2</v>
      </c>
      <c r="I126" s="43"/>
      <c r="J126" s="43"/>
      <c r="K126" s="161">
        <v>44044</v>
      </c>
      <c r="L126" s="43" t="s">
        <v>99</v>
      </c>
      <c r="M126" s="171" t="s">
        <v>599</v>
      </c>
      <c r="N126" s="224" t="s">
        <v>646</v>
      </c>
      <c r="O126" s="223">
        <f>VLOOKUP(E126,Lookups!$AD$3:$AE$148,2,FALSE)</f>
        <v>1.2309971689999999</v>
      </c>
      <c r="P126" s="226">
        <f>VLOOKUP(E126,Lookups!$AH$3:$AI$148,2,FALSE)</f>
        <v>2.5038011689999999</v>
      </c>
      <c r="Q126" s="174">
        <f>VLOOKUP(E126,Lookups!$C$3:$D$249,2,FALSE)</f>
        <v>12</v>
      </c>
      <c r="R126" s="227">
        <f>VLOOKUP(E126,Lookups!$C$3:$E$148,2,FALSE)</f>
        <v>12</v>
      </c>
      <c r="S126" s="155"/>
      <c r="T126" s="46" t="e">
        <f>IF(#REF!="A",#REF!*0.5)+_xlfn.IFNA(#N/A,0)</f>
        <v>#REF!</v>
      </c>
      <c r="U126" s="46" t="e">
        <f>IF(#REF!="b",#REF!*0.25)+_xlfn.IFNA(#N/A,0)</f>
        <v>#REF!</v>
      </c>
      <c r="V126" s="46" t="e">
        <f>IF(#REF!="C",#REF!*0.125)+_xlfn.IFNA(#N/A,0)</f>
        <v>#REF!</v>
      </c>
      <c r="W126" s="46">
        <f t="shared" si="41"/>
        <v>1.2309971689999999</v>
      </c>
      <c r="X126" s="46">
        <f t="shared" si="42"/>
        <v>0</v>
      </c>
      <c r="Y126" s="71">
        <f t="shared" si="43"/>
        <v>0</v>
      </c>
      <c r="Z126" s="71"/>
      <c r="AA126" s="71"/>
      <c r="AB126" s="71"/>
      <c r="AC126" s="112">
        <f t="shared" si="44"/>
        <v>0</v>
      </c>
      <c r="AD126" s="112">
        <f t="shared" si="45"/>
        <v>0</v>
      </c>
      <c r="AE126" s="53">
        <f t="shared" si="46"/>
        <v>0</v>
      </c>
      <c r="AF126" s="47">
        <f t="shared" si="47"/>
        <v>0</v>
      </c>
      <c r="AG126" s="47">
        <f t="shared" si="48"/>
        <v>0</v>
      </c>
      <c r="AH126" s="47">
        <f t="shared" si="49"/>
        <v>0</v>
      </c>
      <c r="AI126" s="47">
        <f t="shared" si="50"/>
        <v>0</v>
      </c>
      <c r="AJ126" s="47">
        <f t="shared" si="51"/>
        <v>0</v>
      </c>
      <c r="AK126" s="48">
        <f t="shared" si="52"/>
        <v>0</v>
      </c>
      <c r="AL126" s="48"/>
      <c r="AM126" s="48"/>
      <c r="AN126" s="145"/>
      <c r="AO126" s="145">
        <f t="shared" si="53"/>
        <v>0</v>
      </c>
      <c r="AP126" s="145">
        <f t="shared" si="54"/>
        <v>0</v>
      </c>
      <c r="AQ126" s="49">
        <f t="shared" si="55"/>
        <v>0</v>
      </c>
      <c r="AR126" s="197">
        <f t="shared" si="67"/>
        <v>0</v>
      </c>
      <c r="AS126" s="50">
        <f t="shared" si="76"/>
        <v>0</v>
      </c>
      <c r="AT126" s="50">
        <f t="shared" si="77"/>
        <v>0</v>
      </c>
      <c r="AU126" s="50">
        <f t="shared" si="78"/>
        <v>0</v>
      </c>
      <c r="AV126" s="50">
        <f t="shared" si="79"/>
        <v>0</v>
      </c>
      <c r="AW126" s="50">
        <f t="shared" si="80"/>
        <v>0</v>
      </c>
      <c r="AX126" s="50">
        <f t="shared" si="81"/>
        <v>0</v>
      </c>
      <c r="AY126" s="45">
        <f t="shared" si="82"/>
        <v>0</v>
      </c>
      <c r="AZ126" s="45">
        <f t="shared" si="83"/>
        <v>0</v>
      </c>
      <c r="BA126" s="397">
        <v>44439</v>
      </c>
      <c r="BB126" s="531"/>
    </row>
    <row r="127" spans="1:56" s="187" customFormat="1" ht="15" customHeight="1" x14ac:dyDescent="0.25">
      <c r="A127" s="213" t="s">
        <v>707</v>
      </c>
      <c r="B127" s="42" t="s">
        <v>231</v>
      </c>
      <c r="C127" s="213" t="s">
        <v>167</v>
      </c>
      <c r="D127" s="188" t="s">
        <v>660</v>
      </c>
      <c r="E127" s="191" t="s">
        <v>702</v>
      </c>
      <c r="F127" s="214" t="str">
        <f>VLOOKUP(G127,Lookups!$T$3:$U$2497,2,FALSE)</f>
        <v>CAT 3</v>
      </c>
      <c r="G127" s="76" t="str">
        <f>VLOOKUP(E127,Lookups!$S$3:$T$2492,2,FALSE)</f>
        <v>xxxxxxxxxx3</v>
      </c>
      <c r="H127" s="181" t="str">
        <f t="shared" si="66"/>
        <v>Kehe West xxxxxxxxxx3</v>
      </c>
      <c r="I127" s="43"/>
      <c r="J127" s="43"/>
      <c r="K127" s="161">
        <v>44044</v>
      </c>
      <c r="L127" s="43" t="s">
        <v>99</v>
      </c>
      <c r="M127" s="171" t="s">
        <v>599</v>
      </c>
      <c r="N127" s="224" t="s">
        <v>646</v>
      </c>
      <c r="O127" s="223">
        <f>VLOOKUP(E127,Lookups!$AD$3:$AE$148,2,FALSE)</f>
        <v>1.169229504</v>
      </c>
      <c r="P127" s="226">
        <f>VLOOKUP(E127,Lookups!$AH$3:$AI$148,2,FALSE)</f>
        <v>2.8760148220000001</v>
      </c>
      <c r="Q127" s="174">
        <f>VLOOKUP(E127,Lookups!$C$3:$D$249,2,FALSE)</f>
        <v>12</v>
      </c>
      <c r="R127" s="227">
        <f>VLOOKUP(E127,Lookups!$C$3:$E$148,2,FALSE)</f>
        <v>12</v>
      </c>
      <c r="S127" s="155"/>
      <c r="T127" s="46" t="e">
        <f>IF(#REF!="A",#REF!*0.5)+_xlfn.IFNA(#N/A,0)</f>
        <v>#REF!</v>
      </c>
      <c r="U127" s="46" t="e">
        <f>IF(#REF!="b",#REF!*0.25)+_xlfn.IFNA(#N/A,0)</f>
        <v>#REF!</v>
      </c>
      <c r="V127" s="46" t="e">
        <f>IF(#REF!="C",#REF!*0.125)+_xlfn.IFNA(#N/A,0)</f>
        <v>#REF!</v>
      </c>
      <c r="W127" s="46">
        <f t="shared" si="41"/>
        <v>1.169229504</v>
      </c>
      <c r="X127" s="46">
        <f t="shared" si="42"/>
        <v>0</v>
      </c>
      <c r="Y127" s="71">
        <f t="shared" si="43"/>
        <v>0</v>
      </c>
      <c r="Z127" s="71"/>
      <c r="AA127" s="71"/>
      <c r="AB127" s="71"/>
      <c r="AC127" s="112">
        <f t="shared" si="44"/>
        <v>0</v>
      </c>
      <c r="AD127" s="112">
        <f t="shared" si="45"/>
        <v>0</v>
      </c>
      <c r="AE127" s="53">
        <f t="shared" si="46"/>
        <v>0</v>
      </c>
      <c r="AF127" s="47">
        <f t="shared" si="47"/>
        <v>0</v>
      </c>
      <c r="AG127" s="47">
        <f t="shared" si="48"/>
        <v>0</v>
      </c>
      <c r="AH127" s="47">
        <f t="shared" si="49"/>
        <v>0</v>
      </c>
      <c r="AI127" s="47">
        <f t="shared" si="50"/>
        <v>0</v>
      </c>
      <c r="AJ127" s="47">
        <f t="shared" si="51"/>
        <v>0</v>
      </c>
      <c r="AK127" s="48">
        <f t="shared" si="52"/>
        <v>0</v>
      </c>
      <c r="AL127" s="48"/>
      <c r="AM127" s="48"/>
      <c r="AN127" s="145"/>
      <c r="AO127" s="145">
        <f t="shared" si="53"/>
        <v>0</v>
      </c>
      <c r="AP127" s="145">
        <f t="shared" si="54"/>
        <v>0</v>
      </c>
      <c r="AQ127" s="49">
        <f t="shared" si="55"/>
        <v>0</v>
      </c>
      <c r="AR127" s="197">
        <f t="shared" si="67"/>
        <v>0</v>
      </c>
      <c r="AS127" s="50">
        <f t="shared" si="76"/>
        <v>0</v>
      </c>
      <c r="AT127" s="50">
        <f t="shared" si="77"/>
        <v>0</v>
      </c>
      <c r="AU127" s="50">
        <f t="shared" si="78"/>
        <v>0</v>
      </c>
      <c r="AV127" s="50">
        <f t="shared" si="79"/>
        <v>0</v>
      </c>
      <c r="AW127" s="50">
        <f t="shared" si="80"/>
        <v>0</v>
      </c>
      <c r="AX127" s="50">
        <f t="shared" si="81"/>
        <v>0</v>
      </c>
      <c r="AY127" s="45">
        <f t="shared" si="82"/>
        <v>0</v>
      </c>
      <c r="AZ127" s="45">
        <f t="shared" si="83"/>
        <v>0</v>
      </c>
      <c r="BA127" s="397">
        <v>44439</v>
      </c>
      <c r="BB127" s="531"/>
    </row>
    <row r="128" spans="1:56" s="187" customFormat="1" ht="15" customHeight="1" x14ac:dyDescent="0.25">
      <c r="A128" s="213" t="s">
        <v>707</v>
      </c>
      <c r="B128" s="42" t="s">
        <v>231</v>
      </c>
      <c r="C128" s="213" t="s">
        <v>166</v>
      </c>
      <c r="D128" s="188" t="s">
        <v>660</v>
      </c>
      <c r="E128" s="191" t="s">
        <v>703</v>
      </c>
      <c r="F128" s="214" t="str">
        <f>VLOOKUP(G128,Lookups!$T$3:$U$2497,2,FALSE)</f>
        <v>CAT 4</v>
      </c>
      <c r="G128" s="76" t="str">
        <f>VLOOKUP(E128,Lookups!$S$3:$T$2492,2,FALSE)</f>
        <v>xxxxxxxxxx4</v>
      </c>
      <c r="H128" s="181" t="str">
        <f t="shared" si="66"/>
        <v>Kehe East xxxxxxxxxx4</v>
      </c>
      <c r="I128" s="43"/>
      <c r="J128" s="43"/>
      <c r="K128" s="161">
        <v>44044</v>
      </c>
      <c r="L128" s="43" t="s">
        <v>99</v>
      </c>
      <c r="M128" s="171" t="s">
        <v>599</v>
      </c>
      <c r="N128" s="224" t="s">
        <v>646</v>
      </c>
      <c r="O128" s="223">
        <f>VLOOKUP(E128,Lookups!$AD$3:$AE$148,2,FALSE)</f>
        <v>1.2623833040000001</v>
      </c>
      <c r="P128" s="226">
        <f>VLOOKUP(E128,Lookups!$AH$3:$AI$148,2,FALSE)</f>
        <v>2.370249088</v>
      </c>
      <c r="Q128" s="174">
        <f>VLOOKUP(E128,Lookups!$C$3:$D$249,2,FALSE)</f>
        <v>12</v>
      </c>
      <c r="R128" s="227">
        <f>VLOOKUP(E128,Lookups!$C$3:$E$148,2,FALSE)</f>
        <v>12</v>
      </c>
      <c r="S128" s="155"/>
      <c r="T128" s="46" t="e">
        <f>IF(#REF!="A",#REF!*0.5)+_xlfn.IFNA(#N/A,0)</f>
        <v>#REF!</v>
      </c>
      <c r="U128" s="46" t="e">
        <f>IF(#REF!="b",#REF!*0.25)+_xlfn.IFNA(#N/A,0)</f>
        <v>#REF!</v>
      </c>
      <c r="V128" s="46" t="e">
        <f>IF(#REF!="C",#REF!*0.125)+_xlfn.IFNA(#N/A,0)</f>
        <v>#REF!</v>
      </c>
      <c r="W128" s="46">
        <f t="shared" si="41"/>
        <v>1.2623833040000001</v>
      </c>
      <c r="X128" s="46">
        <f t="shared" si="42"/>
        <v>0</v>
      </c>
      <c r="Y128" s="71">
        <f t="shared" si="43"/>
        <v>0</v>
      </c>
      <c r="Z128" s="71"/>
      <c r="AA128" s="71"/>
      <c r="AB128" s="71"/>
      <c r="AC128" s="112">
        <f t="shared" si="44"/>
        <v>0</v>
      </c>
      <c r="AD128" s="112">
        <f t="shared" si="45"/>
        <v>0</v>
      </c>
      <c r="AE128" s="53">
        <f t="shared" si="46"/>
        <v>0</v>
      </c>
      <c r="AF128" s="47">
        <f t="shared" si="47"/>
        <v>0</v>
      </c>
      <c r="AG128" s="47">
        <f t="shared" si="48"/>
        <v>0</v>
      </c>
      <c r="AH128" s="47">
        <f t="shared" si="49"/>
        <v>0</v>
      </c>
      <c r="AI128" s="47">
        <f t="shared" si="50"/>
        <v>0</v>
      </c>
      <c r="AJ128" s="47">
        <f t="shared" si="51"/>
        <v>0</v>
      </c>
      <c r="AK128" s="48">
        <f t="shared" si="52"/>
        <v>0</v>
      </c>
      <c r="AL128" s="48"/>
      <c r="AM128" s="48"/>
      <c r="AN128" s="145"/>
      <c r="AO128" s="145">
        <f t="shared" si="53"/>
        <v>0</v>
      </c>
      <c r="AP128" s="145">
        <f t="shared" si="54"/>
        <v>0</v>
      </c>
      <c r="AQ128" s="49">
        <f t="shared" si="55"/>
        <v>0</v>
      </c>
      <c r="AR128" s="197">
        <f t="shared" si="67"/>
        <v>0</v>
      </c>
      <c r="AS128" s="50">
        <f t="shared" si="76"/>
        <v>0</v>
      </c>
      <c r="AT128" s="50">
        <f t="shared" si="77"/>
        <v>0</v>
      </c>
      <c r="AU128" s="50">
        <f t="shared" si="78"/>
        <v>0</v>
      </c>
      <c r="AV128" s="50">
        <f t="shared" si="79"/>
        <v>0</v>
      </c>
      <c r="AW128" s="50">
        <f t="shared" si="80"/>
        <v>0</v>
      </c>
      <c r="AX128" s="50">
        <f t="shared" si="81"/>
        <v>0</v>
      </c>
      <c r="AY128" s="45">
        <f t="shared" si="82"/>
        <v>0</v>
      </c>
      <c r="AZ128" s="45">
        <f t="shared" si="83"/>
        <v>0</v>
      </c>
      <c r="BA128" s="397">
        <v>44439</v>
      </c>
      <c r="BB128" s="531"/>
    </row>
    <row r="129" spans="1:56" s="187" customFormat="1" ht="15" customHeight="1" x14ac:dyDescent="0.25">
      <c r="A129" s="213" t="s">
        <v>707</v>
      </c>
      <c r="B129" s="42" t="s">
        <v>231</v>
      </c>
      <c r="C129" s="213" t="s">
        <v>167</v>
      </c>
      <c r="D129" s="188" t="s">
        <v>660</v>
      </c>
      <c r="E129" s="191" t="s">
        <v>704</v>
      </c>
      <c r="F129" s="214" t="str">
        <f>VLOOKUP(G129,Lookups!$T$3:$U$2497,2,FALSE)</f>
        <v>CAT 5</v>
      </c>
      <c r="G129" s="76" t="str">
        <f>VLOOKUP(E129,Lookups!$S$3:$T$2492,2,FALSE)</f>
        <v>xxxxxxxxxx5</v>
      </c>
      <c r="H129" s="181" t="str">
        <f t="shared" si="66"/>
        <v>Kehe West xxxxxxxxxx5</v>
      </c>
      <c r="I129" s="43"/>
      <c r="J129" s="43"/>
      <c r="K129" s="161">
        <v>44044</v>
      </c>
      <c r="L129" s="43" t="s">
        <v>99</v>
      </c>
      <c r="M129" s="171" t="s">
        <v>599</v>
      </c>
      <c r="N129" s="224" t="s">
        <v>646</v>
      </c>
      <c r="O129" s="223">
        <f>VLOOKUP(E129,Lookups!$AD$3:$AE$148,2,FALSE)</f>
        <v>1.0035713159999999</v>
      </c>
      <c r="P129" s="226">
        <f>VLOOKUP(E129,Lookups!$AH$3:$AI$148,2,FALSE)</f>
        <v>1.926370728</v>
      </c>
      <c r="Q129" s="174">
        <f>VLOOKUP(E129,Lookups!$C$3:$D$249,2,FALSE)</f>
        <v>12</v>
      </c>
      <c r="R129" s="227">
        <f>VLOOKUP(E129,Lookups!$C$3:$E$148,2,FALSE)</f>
        <v>12</v>
      </c>
      <c r="S129" s="155"/>
      <c r="T129" s="46" t="e">
        <f>IF(#REF!="A",#REF!*0.5)+_xlfn.IFNA(#N/A,0)</f>
        <v>#REF!</v>
      </c>
      <c r="U129" s="46" t="e">
        <f>IF(#REF!="b",#REF!*0.25)+_xlfn.IFNA(#N/A,0)</f>
        <v>#REF!</v>
      </c>
      <c r="V129" s="46" t="e">
        <f>IF(#REF!="C",#REF!*0.125)+_xlfn.IFNA(#N/A,0)</f>
        <v>#REF!</v>
      </c>
      <c r="W129" s="46">
        <f t="shared" si="41"/>
        <v>1.0035713159999999</v>
      </c>
      <c r="X129" s="46">
        <f t="shared" si="42"/>
        <v>0</v>
      </c>
      <c r="Y129" s="71">
        <f t="shared" si="43"/>
        <v>0</v>
      </c>
      <c r="Z129" s="71"/>
      <c r="AA129" s="71"/>
      <c r="AB129" s="71"/>
      <c r="AC129" s="112">
        <f t="shared" si="44"/>
        <v>0</v>
      </c>
      <c r="AD129" s="112">
        <f t="shared" si="45"/>
        <v>0</v>
      </c>
      <c r="AE129" s="53">
        <f t="shared" si="46"/>
        <v>0</v>
      </c>
      <c r="AF129" s="47">
        <f t="shared" si="47"/>
        <v>0</v>
      </c>
      <c r="AG129" s="47">
        <f t="shared" si="48"/>
        <v>0</v>
      </c>
      <c r="AH129" s="47">
        <f t="shared" si="49"/>
        <v>0</v>
      </c>
      <c r="AI129" s="47">
        <f t="shared" si="50"/>
        <v>0</v>
      </c>
      <c r="AJ129" s="47">
        <f t="shared" si="51"/>
        <v>0</v>
      </c>
      <c r="AK129" s="48">
        <f t="shared" si="52"/>
        <v>0</v>
      </c>
      <c r="AL129" s="48"/>
      <c r="AM129" s="48"/>
      <c r="AN129" s="145"/>
      <c r="AO129" s="145">
        <f t="shared" si="53"/>
        <v>0</v>
      </c>
      <c r="AP129" s="145">
        <f t="shared" si="54"/>
        <v>0</v>
      </c>
      <c r="AQ129" s="49">
        <f t="shared" si="55"/>
        <v>0</v>
      </c>
      <c r="AR129" s="197">
        <f t="shared" si="67"/>
        <v>0</v>
      </c>
      <c r="AS129" s="50">
        <f t="shared" si="76"/>
        <v>0</v>
      </c>
      <c r="AT129" s="50">
        <f t="shared" si="77"/>
        <v>0</v>
      </c>
      <c r="AU129" s="50">
        <f t="shared" si="78"/>
        <v>0</v>
      </c>
      <c r="AV129" s="50">
        <f t="shared" si="79"/>
        <v>0</v>
      </c>
      <c r="AW129" s="50">
        <f t="shared" si="80"/>
        <v>0</v>
      </c>
      <c r="AX129" s="50">
        <f t="shared" si="81"/>
        <v>0</v>
      </c>
      <c r="AY129" s="45">
        <f t="shared" si="82"/>
        <v>0</v>
      </c>
      <c r="AZ129" s="45">
        <f t="shared" si="83"/>
        <v>0</v>
      </c>
      <c r="BA129" s="397">
        <v>44439</v>
      </c>
      <c r="BB129" s="531"/>
    </row>
    <row r="130" spans="1:56" ht="15" customHeight="1" x14ac:dyDescent="0.25">
      <c r="A130" s="43" t="s">
        <v>706</v>
      </c>
      <c r="B130" s="85" t="s">
        <v>128</v>
      </c>
      <c r="C130" s="43" t="s">
        <v>164</v>
      </c>
      <c r="D130" s="188" t="s">
        <v>660</v>
      </c>
      <c r="E130" s="94" t="s">
        <v>700</v>
      </c>
      <c r="F130" s="214" t="str">
        <f>VLOOKUP(G130,Lookups!$T$3:$U$2497,2,FALSE)</f>
        <v>CAT 1</v>
      </c>
      <c r="G130" s="76" t="str">
        <f>VLOOKUP(E130,Lookups!$S$3:$T$2492,2,FALSE)</f>
        <v>xxxxxxxxxx1</v>
      </c>
      <c r="H130" s="181" t="str">
        <f t="shared" si="66"/>
        <v>UNFI East xxxxxxxxxx1</v>
      </c>
      <c r="I130" s="43"/>
      <c r="J130" s="43"/>
      <c r="K130" s="161">
        <v>44180</v>
      </c>
      <c r="L130" s="43" t="s">
        <v>97</v>
      </c>
      <c r="M130" s="180" t="s">
        <v>133</v>
      </c>
      <c r="N130" s="224" t="s">
        <v>133</v>
      </c>
      <c r="O130" s="223">
        <f>VLOOKUP(E130,Lookups!$AD$3:$AE$148,2,FALSE)</f>
        <v>1.2</v>
      </c>
      <c r="P130" s="226">
        <f>VLOOKUP(E130,Lookups!$AH$3:$AI$148,2,FALSE)</f>
        <v>3</v>
      </c>
      <c r="Q130" s="174">
        <f>VLOOKUP(E130,Lookups!$C$3:$D$249,2,FALSE)</f>
        <v>12</v>
      </c>
      <c r="R130" s="227">
        <f>VLOOKUP(E130,Lookups!$C$3:$E$148,2,FALSE)</f>
        <v>12</v>
      </c>
      <c r="S130" s="156"/>
      <c r="T130" s="46" t="e">
        <f>IF(#REF!="A",#REF!*0.5)+_xlfn.IFNA(#N/A,0)</f>
        <v>#REF!</v>
      </c>
      <c r="U130" s="46" t="e">
        <f>IF(#REF!="b",#REF!*0.25)+_xlfn.IFNA(#N/A,0)</f>
        <v>#REF!</v>
      </c>
      <c r="V130" s="46" t="e">
        <f>IF(#REF!="C",#REF!*0.125)+_xlfn.IFNA(#N/A,0)</f>
        <v>#REF!</v>
      </c>
      <c r="W130" s="46">
        <f t="shared" si="41"/>
        <v>1.2</v>
      </c>
      <c r="X130" s="46">
        <f t="shared" si="42"/>
        <v>0</v>
      </c>
      <c r="Y130" s="71">
        <f t="shared" si="43"/>
        <v>0</v>
      </c>
      <c r="Z130" s="71"/>
      <c r="AA130" s="71"/>
      <c r="AB130" s="71"/>
      <c r="AC130" s="112">
        <f t="shared" si="44"/>
        <v>0</v>
      </c>
      <c r="AD130" s="112">
        <f t="shared" si="45"/>
        <v>0</v>
      </c>
      <c r="AE130" s="53">
        <f t="shared" si="46"/>
        <v>0</v>
      </c>
      <c r="AF130" s="47">
        <f t="shared" si="47"/>
        <v>0</v>
      </c>
      <c r="AG130" s="47">
        <f t="shared" si="48"/>
        <v>0</v>
      </c>
      <c r="AH130" s="47">
        <f t="shared" si="49"/>
        <v>0</v>
      </c>
      <c r="AI130" s="47">
        <f t="shared" si="50"/>
        <v>0</v>
      </c>
      <c r="AJ130" s="47">
        <f t="shared" si="51"/>
        <v>0</v>
      </c>
      <c r="AK130" s="48">
        <f t="shared" si="52"/>
        <v>0</v>
      </c>
      <c r="AL130" s="48"/>
      <c r="AM130" s="48"/>
      <c r="AN130" s="145"/>
      <c r="AO130" s="145">
        <f t="shared" si="53"/>
        <v>0</v>
      </c>
      <c r="AP130" s="145">
        <f t="shared" si="54"/>
        <v>0</v>
      </c>
      <c r="AQ130" s="414">
        <f t="shared" si="55"/>
        <v>0</v>
      </c>
      <c r="AR130" s="197">
        <f t="shared" si="67"/>
        <v>0</v>
      </c>
      <c r="AS130" s="50">
        <f t="shared" si="76"/>
        <v>0</v>
      </c>
      <c r="AT130" s="50">
        <f t="shared" si="77"/>
        <v>0</v>
      </c>
      <c r="AU130" s="50">
        <f t="shared" si="78"/>
        <v>0</v>
      </c>
      <c r="AV130" s="50">
        <f t="shared" si="79"/>
        <v>0</v>
      </c>
      <c r="AW130" s="50">
        <f t="shared" si="80"/>
        <v>0</v>
      </c>
      <c r="AX130" s="50">
        <f t="shared" si="81"/>
        <v>0</v>
      </c>
      <c r="AY130" s="45">
        <f t="shared" si="82"/>
        <v>0</v>
      </c>
      <c r="AZ130" s="45">
        <f t="shared" si="83"/>
        <v>0</v>
      </c>
      <c r="BA130" s="428">
        <v>44438</v>
      </c>
      <c r="BB130" s="184"/>
      <c r="BC130" s="187"/>
      <c r="BD130" s="187"/>
    </row>
    <row r="131" spans="1:56" s="187" customFormat="1" ht="15" customHeight="1" x14ac:dyDescent="0.25">
      <c r="A131" s="43" t="s">
        <v>706</v>
      </c>
      <c r="B131" s="44" t="s">
        <v>128</v>
      </c>
      <c r="C131" s="43" t="s">
        <v>164</v>
      </c>
      <c r="D131" s="188" t="s">
        <v>660</v>
      </c>
      <c r="E131" s="94" t="s">
        <v>701</v>
      </c>
      <c r="F131" s="214" t="str">
        <f>VLOOKUP(G131,Lookups!$T$3:$U$2497,2,FALSE)</f>
        <v>CAT 2</v>
      </c>
      <c r="G131" s="76" t="str">
        <f>VLOOKUP(E131,Lookups!$S$3:$T$2492,2,FALSE)</f>
        <v>xxxxxxxxxx2</v>
      </c>
      <c r="H131" s="181" t="str">
        <f t="shared" si="66"/>
        <v>UNFI East xxxxxxxxxx2</v>
      </c>
      <c r="I131" s="43"/>
      <c r="J131" s="43">
        <v>145</v>
      </c>
      <c r="K131" s="161">
        <v>44180</v>
      </c>
      <c r="L131" s="43" t="s">
        <v>99</v>
      </c>
      <c r="M131" s="180">
        <v>44348</v>
      </c>
      <c r="N131" s="224" t="s">
        <v>646</v>
      </c>
      <c r="O131" s="223">
        <f>VLOOKUP(E131,Lookups!$AD$3:$AE$148,2,FALSE)</f>
        <v>1.2309971689999999</v>
      </c>
      <c r="P131" s="226">
        <f>VLOOKUP(E131,Lookups!$AH$3:$AI$148,2,FALSE)</f>
        <v>2.5038011689999999</v>
      </c>
      <c r="Q131" s="174">
        <f>VLOOKUP(E131,Lookups!$C$3:$D$249,2,FALSE)</f>
        <v>12</v>
      </c>
      <c r="R131" s="227">
        <f>VLOOKUP(E131,Lookups!$C$3:$E$148,2,FALSE)</f>
        <v>12</v>
      </c>
      <c r="S131" s="156"/>
      <c r="T131" s="46" t="e">
        <f>IF(#REF!="A",#REF!*0.5)+_xlfn.IFNA(#N/A,0)</f>
        <v>#REF!</v>
      </c>
      <c r="U131" s="46" t="e">
        <f>IF(#REF!="b",#REF!*0.25)+_xlfn.IFNA(#N/A,0)</f>
        <v>#REF!</v>
      </c>
      <c r="V131" s="46" t="e">
        <f>IF(#REF!="C",#REF!*0.125)+_xlfn.IFNA(#N/A,0)</f>
        <v>#REF!</v>
      </c>
      <c r="W131" s="46">
        <f t="shared" si="41"/>
        <v>1.2309971689999999</v>
      </c>
      <c r="X131" s="46">
        <f t="shared" si="42"/>
        <v>0</v>
      </c>
      <c r="Y131" s="71">
        <f t="shared" si="43"/>
        <v>0</v>
      </c>
      <c r="Z131" s="71"/>
      <c r="AA131" s="71"/>
      <c r="AB131" s="71"/>
      <c r="AC131" s="112">
        <f t="shared" si="44"/>
        <v>178.49458950499999</v>
      </c>
      <c r="AD131" s="112">
        <f t="shared" si="45"/>
        <v>0</v>
      </c>
      <c r="AE131" s="53">
        <f t="shared" si="46"/>
        <v>0</v>
      </c>
      <c r="AF131" s="47">
        <f t="shared" si="47"/>
        <v>0</v>
      </c>
      <c r="AG131" s="47">
        <f t="shared" si="48"/>
        <v>0</v>
      </c>
      <c r="AH131" s="47">
        <f t="shared" si="49"/>
        <v>0</v>
      </c>
      <c r="AI131" s="47">
        <f t="shared" si="50"/>
        <v>9281.7186542599993</v>
      </c>
      <c r="AJ131" s="47">
        <f t="shared" si="51"/>
        <v>0</v>
      </c>
      <c r="AK131" s="48">
        <f t="shared" si="52"/>
        <v>0</v>
      </c>
      <c r="AL131" s="48"/>
      <c r="AM131" s="48"/>
      <c r="AN131" s="145"/>
      <c r="AO131" s="145">
        <f t="shared" si="53"/>
        <v>773.47655452166657</v>
      </c>
      <c r="AP131" s="145">
        <f t="shared" si="54"/>
        <v>0</v>
      </c>
      <c r="AQ131" s="414">
        <f t="shared" si="55"/>
        <v>773.47655452166657</v>
      </c>
      <c r="AR131" s="197">
        <f t="shared" si="67"/>
        <v>64.45637954347221</v>
      </c>
      <c r="AS131" s="50">
        <f t="shared" si="76"/>
        <v>0</v>
      </c>
      <c r="AT131" s="50">
        <f t="shared" si="77"/>
        <v>0</v>
      </c>
      <c r="AU131" s="50">
        <f t="shared" si="78"/>
        <v>0</v>
      </c>
      <c r="AV131" s="50">
        <f t="shared" si="79"/>
        <v>0</v>
      </c>
      <c r="AW131" s="50">
        <f t="shared" si="80"/>
        <v>111380.62385111999</v>
      </c>
      <c r="AX131" s="50">
        <f t="shared" si="81"/>
        <v>0</v>
      </c>
      <c r="AY131" s="45">
        <f t="shared" si="82"/>
        <v>111380.62385111999</v>
      </c>
      <c r="AZ131" s="45">
        <f t="shared" si="83"/>
        <v>9281.7186542599993</v>
      </c>
      <c r="BA131" s="428">
        <v>44438</v>
      </c>
      <c r="BB131" s="217"/>
    </row>
    <row r="132" spans="1:56" s="187" customFormat="1" ht="15" customHeight="1" x14ac:dyDescent="0.25">
      <c r="A132" s="43" t="s">
        <v>706</v>
      </c>
      <c r="B132" s="44" t="s">
        <v>128</v>
      </c>
      <c r="C132" s="43" t="s">
        <v>164</v>
      </c>
      <c r="D132" s="188" t="s">
        <v>660</v>
      </c>
      <c r="E132" s="191" t="s">
        <v>702</v>
      </c>
      <c r="F132" s="214" t="str">
        <f>VLOOKUP(G132,Lookups!$T$3:$U$2497,2,FALSE)</f>
        <v>CAT 3</v>
      </c>
      <c r="G132" s="76" t="str">
        <f>VLOOKUP(E132,Lookups!$S$3:$T$2492,2,FALSE)</f>
        <v>xxxxxxxxxx3</v>
      </c>
      <c r="H132" s="181" t="str">
        <f t="shared" si="66"/>
        <v>UNFI East xxxxxxxxxx3</v>
      </c>
      <c r="I132" s="43"/>
      <c r="J132" s="43">
        <v>145</v>
      </c>
      <c r="K132" s="161">
        <v>44180</v>
      </c>
      <c r="L132" s="43" t="s">
        <v>99</v>
      </c>
      <c r="M132" s="180">
        <v>44348</v>
      </c>
      <c r="N132" s="224" t="s">
        <v>646</v>
      </c>
      <c r="O132" s="223">
        <f>VLOOKUP(E132,Lookups!$AD$3:$AE$148,2,FALSE)</f>
        <v>1.169229504</v>
      </c>
      <c r="P132" s="226">
        <f>VLOOKUP(E132,Lookups!$AH$3:$AI$148,2,FALSE)</f>
        <v>2.8760148220000001</v>
      </c>
      <c r="Q132" s="174">
        <f>VLOOKUP(E132,Lookups!$C$3:$D$249,2,FALSE)</f>
        <v>12</v>
      </c>
      <c r="R132" s="227">
        <f>VLOOKUP(E132,Lookups!$C$3:$E$148,2,FALSE)</f>
        <v>12</v>
      </c>
      <c r="S132" s="156"/>
      <c r="T132" s="46" t="e">
        <f>IF(#REF!="A",#REF!*0.5)+_xlfn.IFNA(#N/A,0)</f>
        <v>#REF!</v>
      </c>
      <c r="U132" s="46" t="e">
        <f>IF(#REF!="b",#REF!*0.25)+_xlfn.IFNA(#N/A,0)</f>
        <v>#REF!</v>
      </c>
      <c r="V132" s="46" t="e">
        <f>IF(#REF!="C",#REF!*0.125)+_xlfn.IFNA(#N/A,0)</f>
        <v>#REF!</v>
      </c>
      <c r="W132" s="46">
        <f t="shared" si="41"/>
        <v>1.169229504</v>
      </c>
      <c r="X132" s="46">
        <f t="shared" si="42"/>
        <v>0</v>
      </c>
      <c r="Y132" s="71">
        <f t="shared" si="43"/>
        <v>0</v>
      </c>
      <c r="Z132" s="71"/>
      <c r="AA132" s="71"/>
      <c r="AB132" s="71"/>
      <c r="AC132" s="112">
        <f t="shared" si="44"/>
        <v>169.53827808</v>
      </c>
      <c r="AD132" s="112">
        <f t="shared" si="45"/>
        <v>0</v>
      </c>
      <c r="AE132" s="53">
        <f t="shared" si="46"/>
        <v>0</v>
      </c>
      <c r="AF132" s="47">
        <f t="shared" si="47"/>
        <v>0</v>
      </c>
      <c r="AG132" s="47">
        <f t="shared" si="48"/>
        <v>0</v>
      </c>
      <c r="AH132" s="47">
        <f t="shared" si="49"/>
        <v>0</v>
      </c>
      <c r="AI132" s="47">
        <f t="shared" si="50"/>
        <v>8815.9904601599992</v>
      </c>
      <c r="AJ132" s="47">
        <f t="shared" si="51"/>
        <v>0</v>
      </c>
      <c r="AK132" s="48">
        <f t="shared" si="52"/>
        <v>0</v>
      </c>
      <c r="AL132" s="48"/>
      <c r="AM132" s="48"/>
      <c r="AN132" s="145"/>
      <c r="AO132" s="145">
        <f t="shared" si="53"/>
        <v>734.6658716799999</v>
      </c>
      <c r="AP132" s="145">
        <f t="shared" si="54"/>
        <v>0</v>
      </c>
      <c r="AQ132" s="414">
        <f t="shared" si="55"/>
        <v>734.6658716799999</v>
      </c>
      <c r="AR132" s="197">
        <f t="shared" si="67"/>
        <v>61.222155973333322</v>
      </c>
      <c r="AS132" s="50">
        <f t="shared" si="76"/>
        <v>0</v>
      </c>
      <c r="AT132" s="50">
        <f t="shared" si="77"/>
        <v>0</v>
      </c>
      <c r="AU132" s="50">
        <f t="shared" si="78"/>
        <v>0</v>
      </c>
      <c r="AV132" s="50">
        <f t="shared" si="79"/>
        <v>0</v>
      </c>
      <c r="AW132" s="50">
        <f t="shared" si="80"/>
        <v>105791.88552191999</v>
      </c>
      <c r="AX132" s="50">
        <f t="shared" si="81"/>
        <v>0</v>
      </c>
      <c r="AY132" s="45">
        <f t="shared" si="82"/>
        <v>105791.88552191999</v>
      </c>
      <c r="AZ132" s="45">
        <f t="shared" si="83"/>
        <v>8815.9904601599992</v>
      </c>
      <c r="BA132" s="428">
        <v>44438</v>
      </c>
      <c r="BB132" s="184"/>
    </row>
    <row r="133" spans="1:56" s="187" customFormat="1" ht="15" customHeight="1" x14ac:dyDescent="0.25">
      <c r="A133" s="43" t="s">
        <v>706</v>
      </c>
      <c r="B133" s="44" t="s">
        <v>128</v>
      </c>
      <c r="C133" s="43" t="s">
        <v>164</v>
      </c>
      <c r="D133" s="188" t="s">
        <v>660</v>
      </c>
      <c r="E133" s="191" t="s">
        <v>703</v>
      </c>
      <c r="F133" s="214" t="str">
        <f>VLOOKUP(G133,Lookups!$T$3:$U$2497,2,FALSE)</f>
        <v>CAT 4</v>
      </c>
      <c r="G133" s="76" t="str">
        <f>VLOOKUP(E133,Lookups!$S$3:$T$2492,2,FALSE)</f>
        <v>xxxxxxxxxx4</v>
      </c>
      <c r="H133" s="181" t="str">
        <f t="shared" si="66"/>
        <v>UNFI East xxxxxxxxxx4</v>
      </c>
      <c r="I133" s="43"/>
      <c r="J133" s="43">
        <v>145</v>
      </c>
      <c r="K133" s="161">
        <v>44180</v>
      </c>
      <c r="L133" s="43" t="s">
        <v>99</v>
      </c>
      <c r="M133" s="180">
        <v>44348</v>
      </c>
      <c r="N133" s="224" t="s">
        <v>646</v>
      </c>
      <c r="O133" s="223">
        <f>VLOOKUP(E133,Lookups!$AD$3:$AE$148,2,FALSE)</f>
        <v>1.2623833040000001</v>
      </c>
      <c r="P133" s="226">
        <f>VLOOKUP(E133,Lookups!$AH$3:$AI$148,2,FALSE)</f>
        <v>2.370249088</v>
      </c>
      <c r="Q133" s="174">
        <f>VLOOKUP(E133,Lookups!$C$3:$D$249,2,FALSE)</f>
        <v>12</v>
      </c>
      <c r="R133" s="227">
        <f>VLOOKUP(E133,Lookups!$C$3:$E$148,2,FALSE)</f>
        <v>12</v>
      </c>
      <c r="S133" s="156"/>
      <c r="T133" s="46" t="e">
        <f>IF(#REF!="A",#REF!*0.5)+_xlfn.IFNA(#N/A,0)</f>
        <v>#REF!</v>
      </c>
      <c r="U133" s="46" t="e">
        <f>IF(#REF!="b",#REF!*0.25)+_xlfn.IFNA(#N/A,0)</f>
        <v>#REF!</v>
      </c>
      <c r="V133" s="46" t="e">
        <f>IF(#REF!="C",#REF!*0.125)+_xlfn.IFNA(#N/A,0)</f>
        <v>#REF!</v>
      </c>
      <c r="W133" s="46">
        <f t="shared" si="41"/>
        <v>1.2623833040000001</v>
      </c>
      <c r="X133" s="46">
        <f t="shared" si="42"/>
        <v>0</v>
      </c>
      <c r="Y133" s="71">
        <f t="shared" si="43"/>
        <v>0</v>
      </c>
      <c r="Z133" s="71"/>
      <c r="AA133" s="71"/>
      <c r="AB133" s="71"/>
      <c r="AC133" s="112">
        <f t="shared" si="44"/>
        <v>183.04557908000001</v>
      </c>
      <c r="AD133" s="112">
        <f t="shared" si="45"/>
        <v>0</v>
      </c>
      <c r="AE133" s="53">
        <f t="shared" si="46"/>
        <v>0</v>
      </c>
      <c r="AF133" s="47">
        <f t="shared" si="47"/>
        <v>0</v>
      </c>
      <c r="AG133" s="47">
        <f t="shared" si="48"/>
        <v>0</v>
      </c>
      <c r="AH133" s="47">
        <f t="shared" si="49"/>
        <v>0</v>
      </c>
      <c r="AI133" s="47">
        <f t="shared" si="50"/>
        <v>9518.3701121600006</v>
      </c>
      <c r="AJ133" s="47">
        <f t="shared" si="51"/>
        <v>0</v>
      </c>
      <c r="AK133" s="48">
        <f t="shared" si="52"/>
        <v>0</v>
      </c>
      <c r="AL133" s="48"/>
      <c r="AM133" s="48"/>
      <c r="AN133" s="145"/>
      <c r="AO133" s="145">
        <f t="shared" si="53"/>
        <v>793.19750934666672</v>
      </c>
      <c r="AP133" s="145">
        <f t="shared" si="54"/>
        <v>0</v>
      </c>
      <c r="AQ133" s="414">
        <f t="shared" si="55"/>
        <v>793.19750934666672</v>
      </c>
      <c r="AR133" s="197">
        <f t="shared" si="67"/>
        <v>66.099792445555565</v>
      </c>
      <c r="AS133" s="50">
        <f t="shared" si="76"/>
        <v>0</v>
      </c>
      <c r="AT133" s="50">
        <f t="shared" si="77"/>
        <v>0</v>
      </c>
      <c r="AU133" s="50">
        <f t="shared" si="78"/>
        <v>0</v>
      </c>
      <c r="AV133" s="50">
        <f t="shared" si="79"/>
        <v>0</v>
      </c>
      <c r="AW133" s="50">
        <f t="shared" si="80"/>
        <v>114220.44134592</v>
      </c>
      <c r="AX133" s="50">
        <f t="shared" si="81"/>
        <v>0</v>
      </c>
      <c r="AY133" s="45">
        <f t="shared" si="82"/>
        <v>114220.44134592</v>
      </c>
      <c r="AZ133" s="45">
        <f t="shared" si="83"/>
        <v>9518.3701121600006</v>
      </c>
      <c r="BA133" s="428">
        <v>44438</v>
      </c>
      <c r="BB133" s="184"/>
    </row>
    <row r="134" spans="1:56" s="187" customFormat="1" ht="15" customHeight="1" x14ac:dyDescent="0.25">
      <c r="A134" s="43" t="s">
        <v>706</v>
      </c>
      <c r="B134" s="44" t="s">
        <v>128</v>
      </c>
      <c r="C134" s="43" t="s">
        <v>164</v>
      </c>
      <c r="D134" s="188" t="s">
        <v>660</v>
      </c>
      <c r="E134" s="191" t="s">
        <v>704</v>
      </c>
      <c r="F134" s="214" t="str">
        <f>VLOOKUP(G134,Lookups!$T$3:$U$2497,2,FALSE)</f>
        <v>CAT 5</v>
      </c>
      <c r="G134" s="76" t="str">
        <f>VLOOKUP(E134,Lookups!$S$3:$T$2492,2,FALSE)</f>
        <v>xxxxxxxxxx5</v>
      </c>
      <c r="H134" s="181" t="str">
        <f t="shared" si="66"/>
        <v>UNFI East xxxxxxxxxx5</v>
      </c>
      <c r="I134" s="43"/>
      <c r="J134" s="43">
        <v>145</v>
      </c>
      <c r="K134" s="161">
        <v>44180</v>
      </c>
      <c r="L134" s="43" t="s">
        <v>99</v>
      </c>
      <c r="M134" s="180">
        <v>44348</v>
      </c>
      <c r="N134" s="224" t="s">
        <v>646</v>
      </c>
      <c r="O134" s="223">
        <f>VLOOKUP(E134,Lookups!$AD$3:$AE$148,2,FALSE)</f>
        <v>1.0035713159999999</v>
      </c>
      <c r="P134" s="226">
        <f>VLOOKUP(E134,Lookups!$AH$3:$AI$148,2,FALSE)</f>
        <v>1.926370728</v>
      </c>
      <c r="Q134" s="174">
        <f>VLOOKUP(E134,Lookups!$C$3:$D$249,2,FALSE)</f>
        <v>12</v>
      </c>
      <c r="R134" s="227">
        <f>VLOOKUP(E134,Lookups!$C$3:$E$148,2,FALSE)</f>
        <v>12</v>
      </c>
      <c r="S134" s="156"/>
      <c r="T134" s="46" t="e">
        <f>IF(#REF!="A",#REF!*0.5)+_xlfn.IFNA(#N/A,0)</f>
        <v>#REF!</v>
      </c>
      <c r="U134" s="46" t="e">
        <f>IF(#REF!="b",#REF!*0.25)+_xlfn.IFNA(#N/A,0)</f>
        <v>#REF!</v>
      </c>
      <c r="V134" s="46" t="e">
        <f>IF(#REF!="C",#REF!*0.125)+_xlfn.IFNA(#N/A,0)</f>
        <v>#REF!</v>
      </c>
      <c r="W134" s="46">
        <f t="shared" ref="W134:W197" si="84">IF(D134="Supermarket",O134)+_xlfn.IFNA(#N/A,0)</f>
        <v>1.0035713159999999</v>
      </c>
      <c r="X134" s="46">
        <f t="shared" ref="X134:X197" si="85">IF(D134="Natural",P134)+_xlfn.IFNA(#N/A,0)</f>
        <v>0</v>
      </c>
      <c r="Y134" s="71">
        <f t="shared" ref="Y134:Y197" si="86">S134*J134</f>
        <v>0</v>
      </c>
      <c r="Z134" s="71"/>
      <c r="AA134" s="71"/>
      <c r="AB134" s="71"/>
      <c r="AC134" s="112">
        <f t="shared" ref="AC134:AC197" si="87">(J134*W134)+_xlfn.IFNA(#N/A,0)</f>
        <v>145.51784082</v>
      </c>
      <c r="AD134" s="112">
        <f t="shared" ref="AD134:AD197" si="88">(J134*X134)+_xlfn.IFNA(#N/A,0)</f>
        <v>0</v>
      </c>
      <c r="AE134" s="53">
        <f t="shared" ref="AE134:AE197" si="89">(Y134*52)</f>
        <v>0</v>
      </c>
      <c r="AF134" s="47">
        <f t="shared" ref="AF134:AF197" si="90">(Z134*52)+_xlfn.IFNA(#N/A,0)</f>
        <v>0</v>
      </c>
      <c r="AG134" s="47">
        <f t="shared" ref="AG134:AG197" si="91">(AA134*52)+_xlfn.IFNA(#N/A,0)</f>
        <v>0</v>
      </c>
      <c r="AH134" s="47">
        <f t="shared" ref="AH134:AH197" si="92">(AB134*52)+_xlfn.IFNA(#N/A,0)</f>
        <v>0</v>
      </c>
      <c r="AI134" s="47">
        <f t="shared" ref="AI134:AI197" si="93">(AC134*52)+_xlfn.IFNA(#N/A,0)</f>
        <v>7566.92772264</v>
      </c>
      <c r="AJ134" s="47">
        <f t="shared" ref="AJ134:AJ197" si="94">(AD134*52)+_xlfn.IFNA(#N/A,0)</f>
        <v>0</v>
      </c>
      <c r="AK134" s="48">
        <f t="shared" ref="AK134:AK197" si="95">(AE134/Q134)+_xlfn.IFNA(#N/A,0)</f>
        <v>0</v>
      </c>
      <c r="AL134" s="48"/>
      <c r="AM134" s="48"/>
      <c r="AN134" s="145"/>
      <c r="AO134" s="145">
        <f t="shared" ref="AO134:AO197" si="96">(AI134/Q134)+_xlfn.IFNA(#N/A,0)</f>
        <v>630.57731021999996</v>
      </c>
      <c r="AP134" s="145">
        <f t="shared" ref="AP134:AP197" si="97">(AJ134/Q134)+_xlfn.IFNA(#N/A,0)</f>
        <v>0</v>
      </c>
      <c r="AQ134" s="414">
        <f t="shared" ref="AQ134:AQ197" si="98">SUM(AK134:AP134)</f>
        <v>630.57731021999996</v>
      </c>
      <c r="AR134" s="197">
        <f t="shared" ref="AR134" si="99">AQ134/12</f>
        <v>52.548109184999994</v>
      </c>
      <c r="AS134" s="50">
        <f t="shared" si="76"/>
        <v>0</v>
      </c>
      <c r="AT134" s="50">
        <f t="shared" si="77"/>
        <v>0</v>
      </c>
      <c r="AU134" s="50">
        <f t="shared" si="78"/>
        <v>0</v>
      </c>
      <c r="AV134" s="50">
        <f t="shared" si="79"/>
        <v>0</v>
      </c>
      <c r="AW134" s="50">
        <f t="shared" si="80"/>
        <v>90803.132671679996</v>
      </c>
      <c r="AX134" s="50">
        <f t="shared" si="81"/>
        <v>0</v>
      </c>
      <c r="AY134" s="45">
        <f t="shared" si="82"/>
        <v>90803.132671679996</v>
      </c>
      <c r="AZ134" s="45">
        <f t="shared" si="83"/>
        <v>7566.92772264</v>
      </c>
      <c r="BA134" s="428">
        <v>44438</v>
      </c>
      <c r="BB134" s="184"/>
    </row>
    <row r="135" spans="1:56" s="187" customFormat="1" ht="15" customHeight="1" x14ac:dyDescent="0.25">
      <c r="A135" s="213" t="s">
        <v>707</v>
      </c>
      <c r="B135" s="84" t="s">
        <v>674</v>
      </c>
      <c r="C135" s="213" t="s">
        <v>165</v>
      </c>
      <c r="D135" s="188" t="s">
        <v>661</v>
      </c>
      <c r="E135" s="94" t="s">
        <v>700</v>
      </c>
      <c r="F135" s="214" t="str">
        <f>VLOOKUP(G135,Lookups!$T$3:$U$2497,2,FALSE)</f>
        <v>CAT 1</v>
      </c>
      <c r="G135" s="76" t="str">
        <f>VLOOKUP(E135,Lookups!$S$3:$T$2492,2,FALSE)</f>
        <v>xxxxxxxxxx1</v>
      </c>
      <c r="H135" s="181" t="str">
        <f t="shared" si="66"/>
        <v>UNFI West xxxxxxxxxx1</v>
      </c>
      <c r="I135" s="43"/>
      <c r="J135" s="43">
        <v>4</v>
      </c>
      <c r="K135" s="161">
        <v>44621</v>
      </c>
      <c r="L135" s="43" t="s">
        <v>99</v>
      </c>
      <c r="M135" s="154">
        <v>44866</v>
      </c>
      <c r="N135" s="231">
        <v>1</v>
      </c>
      <c r="O135" s="223">
        <f>VLOOKUP(E135,Lookups!$AD$3:$AE$148,2,FALSE)</f>
        <v>1.2</v>
      </c>
      <c r="P135" s="226">
        <f>VLOOKUP(E135,Lookups!$AH$3:$AI$148,2,FALSE)</f>
        <v>3</v>
      </c>
      <c r="Q135" s="174">
        <f>VLOOKUP(E135,Lookups!$C$3:$D$249,2,FALSE)</f>
        <v>12</v>
      </c>
      <c r="R135" s="227">
        <f>VLOOKUP(E135,Lookups!$C$3:$E$148,2,FALSE)</f>
        <v>12</v>
      </c>
      <c r="S135" s="156"/>
      <c r="T135" s="46" t="e">
        <f>IF(#REF!="A",#REF!*0.5)+_xlfn.IFNA(#N/A,0)</f>
        <v>#REF!</v>
      </c>
      <c r="U135" s="46" t="e">
        <f>IF(#REF!="b",#REF!*0.25)+_xlfn.IFNA(#N/A,0)</f>
        <v>#REF!</v>
      </c>
      <c r="V135" s="46" t="e">
        <f>IF(#REF!="C",#REF!*0.125)+_xlfn.IFNA(#N/A,0)</f>
        <v>#REF!</v>
      </c>
      <c r="W135" s="46">
        <f t="shared" si="84"/>
        <v>0</v>
      </c>
      <c r="X135" s="46">
        <f t="shared" si="85"/>
        <v>3</v>
      </c>
      <c r="Y135" s="71">
        <f t="shared" si="86"/>
        <v>0</v>
      </c>
      <c r="Z135" s="71"/>
      <c r="AA135" s="71"/>
      <c r="AB135" s="71"/>
      <c r="AC135" s="112">
        <f t="shared" si="87"/>
        <v>0</v>
      </c>
      <c r="AD135" s="112">
        <f t="shared" si="88"/>
        <v>12</v>
      </c>
      <c r="AE135" s="53">
        <f t="shared" si="89"/>
        <v>0</v>
      </c>
      <c r="AF135" s="47">
        <f t="shared" si="90"/>
        <v>0</v>
      </c>
      <c r="AG135" s="47">
        <f t="shared" si="91"/>
        <v>0</v>
      </c>
      <c r="AH135" s="47">
        <f t="shared" si="92"/>
        <v>0</v>
      </c>
      <c r="AI135" s="47">
        <f t="shared" si="93"/>
        <v>0</v>
      </c>
      <c r="AJ135" s="47">
        <f t="shared" si="94"/>
        <v>624</v>
      </c>
      <c r="AK135" s="48">
        <f t="shared" si="95"/>
        <v>0</v>
      </c>
      <c r="AL135" s="48"/>
      <c r="AM135" s="48"/>
      <c r="AN135" s="145"/>
      <c r="AO135" s="145">
        <f t="shared" si="96"/>
        <v>0</v>
      </c>
      <c r="AP135" s="145">
        <f t="shared" si="97"/>
        <v>52</v>
      </c>
      <c r="AQ135" s="414">
        <f t="shared" si="98"/>
        <v>52</v>
      </c>
      <c r="AR135" s="197">
        <v>6.9333333333333336</v>
      </c>
      <c r="AS135" s="45">
        <v>89.44</v>
      </c>
      <c r="AT135" s="50">
        <f t="shared" si="77"/>
        <v>0</v>
      </c>
      <c r="AU135" s="50">
        <f t="shared" si="78"/>
        <v>0</v>
      </c>
      <c r="AV135" s="50">
        <f t="shared" si="79"/>
        <v>0</v>
      </c>
      <c r="AW135" s="50">
        <f t="shared" si="80"/>
        <v>0</v>
      </c>
      <c r="AX135" s="50">
        <f t="shared" si="81"/>
        <v>7488</v>
      </c>
      <c r="AY135" s="45">
        <f t="shared" si="82"/>
        <v>7577.44</v>
      </c>
      <c r="AZ135" s="45">
        <f t="shared" si="83"/>
        <v>631.45333333333326</v>
      </c>
      <c r="BA135" s="426">
        <v>44881</v>
      </c>
      <c r="BB135" s="182"/>
      <c r="BC135"/>
      <c r="BD135"/>
    </row>
    <row r="136" spans="1:56" s="187" customFormat="1" ht="15" customHeight="1" x14ac:dyDescent="0.25">
      <c r="A136" s="213" t="s">
        <v>707</v>
      </c>
      <c r="B136" s="84" t="s">
        <v>674</v>
      </c>
      <c r="C136" s="213" t="s">
        <v>165</v>
      </c>
      <c r="D136" s="188" t="s">
        <v>661</v>
      </c>
      <c r="E136" s="94" t="s">
        <v>701</v>
      </c>
      <c r="F136" s="214" t="str">
        <f>VLOOKUP(G136,Lookups!$T$3:$U$2497,2,FALSE)</f>
        <v>CAT 2</v>
      </c>
      <c r="G136" s="76" t="str">
        <f>VLOOKUP(E136,Lookups!$S$3:$T$2492,2,FALSE)</f>
        <v>xxxxxxxxxx2</v>
      </c>
      <c r="H136" s="181" t="str">
        <f t="shared" si="66"/>
        <v>UNFI West xxxxxxxxxx2</v>
      </c>
      <c r="I136" s="43"/>
      <c r="J136" s="43">
        <v>4</v>
      </c>
      <c r="K136" s="161">
        <v>44409</v>
      </c>
      <c r="L136" s="43" t="s">
        <v>99</v>
      </c>
      <c r="M136" s="171">
        <v>44440</v>
      </c>
      <c r="N136" s="224" t="s">
        <v>646</v>
      </c>
      <c r="O136" s="223">
        <f>VLOOKUP(E136,Lookups!$AD$3:$AE$148,2,FALSE)</f>
        <v>1.2309971689999999</v>
      </c>
      <c r="P136" s="226">
        <f>VLOOKUP(E136,Lookups!$AH$3:$AI$148,2,FALSE)</f>
        <v>2.5038011689999999</v>
      </c>
      <c r="Q136" s="174">
        <f>VLOOKUP(E136,Lookups!$C$3:$D$249,2,FALSE)</f>
        <v>12</v>
      </c>
      <c r="R136" s="227">
        <f>VLOOKUP(E136,Lookups!$C$3:$E$148,2,FALSE)</f>
        <v>12</v>
      </c>
      <c r="S136" s="155"/>
      <c r="T136" s="46" t="e">
        <f>IF(#REF!="A",#REF!*0.5)+_xlfn.IFNA(#N/A,0)</f>
        <v>#REF!</v>
      </c>
      <c r="U136" s="46" t="e">
        <f>IF(#REF!="b",#REF!*0.25)+_xlfn.IFNA(#N/A,0)</f>
        <v>#REF!</v>
      </c>
      <c r="V136" s="46" t="e">
        <f>IF(#REF!="C",#REF!*0.125)+_xlfn.IFNA(#N/A,0)</f>
        <v>#REF!</v>
      </c>
      <c r="W136" s="46">
        <f t="shared" si="84"/>
        <v>0</v>
      </c>
      <c r="X136" s="46">
        <f t="shared" si="85"/>
        <v>2.5038011689999999</v>
      </c>
      <c r="Y136" s="71">
        <f t="shared" si="86"/>
        <v>0</v>
      </c>
      <c r="Z136" s="71"/>
      <c r="AA136" s="71"/>
      <c r="AB136" s="71"/>
      <c r="AC136" s="112">
        <f t="shared" si="87"/>
        <v>0</v>
      </c>
      <c r="AD136" s="112">
        <f t="shared" si="88"/>
        <v>10.015204676</v>
      </c>
      <c r="AE136" s="53">
        <f t="shared" si="89"/>
        <v>0</v>
      </c>
      <c r="AF136" s="47">
        <f t="shared" si="90"/>
        <v>0</v>
      </c>
      <c r="AG136" s="47">
        <f t="shared" si="91"/>
        <v>0</v>
      </c>
      <c r="AH136" s="47">
        <f t="shared" si="92"/>
        <v>0</v>
      </c>
      <c r="AI136" s="47">
        <f t="shared" si="93"/>
        <v>0</v>
      </c>
      <c r="AJ136" s="47">
        <f t="shared" si="94"/>
        <v>520.79064315200003</v>
      </c>
      <c r="AK136" s="48">
        <f t="shared" si="95"/>
        <v>0</v>
      </c>
      <c r="AL136" s="48"/>
      <c r="AM136" s="48"/>
      <c r="AN136" s="145"/>
      <c r="AO136" s="145">
        <f t="shared" si="96"/>
        <v>0</v>
      </c>
      <c r="AP136" s="145">
        <f t="shared" si="97"/>
        <v>43.399220262666667</v>
      </c>
      <c r="AQ136" s="414">
        <f t="shared" si="98"/>
        <v>43.399220262666667</v>
      </c>
      <c r="AR136" s="197">
        <f t="shared" ref="AR136:AR174" si="100">AQ136/12</f>
        <v>3.6166016885555554</v>
      </c>
      <c r="AS136" s="50">
        <f t="shared" ref="AS136:AS167" si="101">(AE136*R136)+_xlfn.IFNA(#N/A,0)</f>
        <v>0</v>
      </c>
      <c r="AT136" s="50">
        <f t="shared" si="77"/>
        <v>0</v>
      </c>
      <c r="AU136" s="50">
        <f t="shared" si="78"/>
        <v>0</v>
      </c>
      <c r="AV136" s="50">
        <f t="shared" si="79"/>
        <v>0</v>
      </c>
      <c r="AW136" s="50">
        <f t="shared" si="80"/>
        <v>0</v>
      </c>
      <c r="AX136" s="50">
        <f t="shared" si="81"/>
        <v>6249.4877178240004</v>
      </c>
      <c r="AY136" s="45">
        <f t="shared" si="82"/>
        <v>6249.4877178240004</v>
      </c>
      <c r="AZ136" s="45">
        <f t="shared" si="83"/>
        <v>520.79064315200003</v>
      </c>
      <c r="BA136" s="426">
        <v>44439</v>
      </c>
      <c r="BB136" s="185"/>
    </row>
    <row r="137" spans="1:56" s="187" customFormat="1" ht="15" customHeight="1" x14ac:dyDescent="0.25">
      <c r="A137" s="213" t="s">
        <v>707</v>
      </c>
      <c r="B137" s="84" t="s">
        <v>674</v>
      </c>
      <c r="C137" s="213" t="s">
        <v>165</v>
      </c>
      <c r="D137" s="188" t="s">
        <v>661</v>
      </c>
      <c r="E137" s="191" t="s">
        <v>702</v>
      </c>
      <c r="F137" s="214" t="str">
        <f>VLOOKUP(G137,Lookups!$T$3:$U$2497,2,FALSE)</f>
        <v>CAT 3</v>
      </c>
      <c r="G137" s="76" t="str">
        <f>VLOOKUP(E137,Lookups!$S$3:$T$2492,2,FALSE)</f>
        <v>xxxxxxxxxx3</v>
      </c>
      <c r="H137" s="181" t="str">
        <f t="shared" si="66"/>
        <v>UNFI West xxxxxxxxxx3</v>
      </c>
      <c r="I137" s="43"/>
      <c r="J137" s="43">
        <v>4</v>
      </c>
      <c r="K137" s="161">
        <v>44409</v>
      </c>
      <c r="L137" s="43" t="s">
        <v>99</v>
      </c>
      <c r="M137" s="171">
        <v>44440</v>
      </c>
      <c r="N137" s="224" t="s">
        <v>646</v>
      </c>
      <c r="O137" s="223">
        <f>VLOOKUP(E137,Lookups!$AD$3:$AE$148,2,FALSE)</f>
        <v>1.169229504</v>
      </c>
      <c r="P137" s="226">
        <f>VLOOKUP(E137,Lookups!$AH$3:$AI$148,2,FALSE)</f>
        <v>2.8760148220000001</v>
      </c>
      <c r="Q137" s="174">
        <f>VLOOKUP(E137,Lookups!$C$3:$D$249,2,FALSE)</f>
        <v>12</v>
      </c>
      <c r="R137" s="227">
        <f>VLOOKUP(E137,Lookups!$C$3:$E$148,2,FALSE)</f>
        <v>12</v>
      </c>
      <c r="S137" s="155"/>
      <c r="T137" s="46" t="e">
        <f>IF(#REF!="A",#REF!*0.5)+_xlfn.IFNA(#N/A,0)</f>
        <v>#REF!</v>
      </c>
      <c r="U137" s="46" t="e">
        <f>IF(#REF!="b",#REF!*0.25)+_xlfn.IFNA(#N/A,0)</f>
        <v>#REF!</v>
      </c>
      <c r="V137" s="46" t="e">
        <f>IF(#REF!="C",#REF!*0.125)+_xlfn.IFNA(#N/A,0)</f>
        <v>#REF!</v>
      </c>
      <c r="W137" s="46">
        <f t="shared" si="84"/>
        <v>0</v>
      </c>
      <c r="X137" s="46">
        <f t="shared" si="85"/>
        <v>2.8760148220000001</v>
      </c>
      <c r="Y137" s="71">
        <f t="shared" si="86"/>
        <v>0</v>
      </c>
      <c r="Z137" s="71"/>
      <c r="AA137" s="71"/>
      <c r="AB137" s="71"/>
      <c r="AC137" s="112">
        <f t="shared" si="87"/>
        <v>0</v>
      </c>
      <c r="AD137" s="112">
        <f t="shared" si="88"/>
        <v>11.504059288000001</v>
      </c>
      <c r="AE137" s="53">
        <f t="shared" si="89"/>
        <v>0</v>
      </c>
      <c r="AF137" s="47">
        <f t="shared" si="90"/>
        <v>0</v>
      </c>
      <c r="AG137" s="47">
        <f t="shared" si="91"/>
        <v>0</v>
      </c>
      <c r="AH137" s="47">
        <f t="shared" si="92"/>
        <v>0</v>
      </c>
      <c r="AI137" s="47">
        <f t="shared" si="93"/>
        <v>0</v>
      </c>
      <c r="AJ137" s="47">
        <f t="shared" si="94"/>
        <v>598.21108297600006</v>
      </c>
      <c r="AK137" s="48">
        <f t="shared" si="95"/>
        <v>0</v>
      </c>
      <c r="AL137" s="48"/>
      <c r="AM137" s="48"/>
      <c r="AN137" s="145"/>
      <c r="AO137" s="145">
        <f t="shared" si="96"/>
        <v>0</v>
      </c>
      <c r="AP137" s="145">
        <f t="shared" si="97"/>
        <v>49.85092358133334</v>
      </c>
      <c r="AQ137" s="414">
        <f t="shared" si="98"/>
        <v>49.85092358133334</v>
      </c>
      <c r="AR137" s="197">
        <f t="shared" si="100"/>
        <v>4.1542436317777787</v>
      </c>
      <c r="AS137" s="50">
        <f t="shared" si="101"/>
        <v>0</v>
      </c>
      <c r="AT137" s="50">
        <f t="shared" si="77"/>
        <v>0</v>
      </c>
      <c r="AU137" s="50">
        <f t="shared" si="78"/>
        <v>0</v>
      </c>
      <c r="AV137" s="50">
        <f t="shared" si="79"/>
        <v>0</v>
      </c>
      <c r="AW137" s="50">
        <f t="shared" si="80"/>
        <v>0</v>
      </c>
      <c r="AX137" s="50">
        <f t="shared" si="81"/>
        <v>7178.5329957120011</v>
      </c>
      <c r="AY137" s="45">
        <f t="shared" si="82"/>
        <v>7178.5329957120011</v>
      </c>
      <c r="AZ137" s="45">
        <f t="shared" si="83"/>
        <v>598.21108297600006</v>
      </c>
      <c r="BA137" s="426">
        <v>44439</v>
      </c>
      <c r="BB137" s="185"/>
      <c r="BC137"/>
      <c r="BD137"/>
    </row>
    <row r="138" spans="1:56" s="187" customFormat="1" ht="15" customHeight="1" x14ac:dyDescent="0.25">
      <c r="A138" s="213" t="s">
        <v>707</v>
      </c>
      <c r="B138" s="84" t="s">
        <v>674</v>
      </c>
      <c r="C138" s="213" t="s">
        <v>165</v>
      </c>
      <c r="D138" s="188" t="s">
        <v>661</v>
      </c>
      <c r="E138" s="191" t="s">
        <v>703</v>
      </c>
      <c r="F138" s="214" t="str">
        <f>VLOOKUP(G138,Lookups!$T$3:$U$2497,2,FALSE)</f>
        <v>CAT 4</v>
      </c>
      <c r="G138" s="76" t="str">
        <f>VLOOKUP(E138,Lookups!$S$3:$T$2492,2,FALSE)</f>
        <v>xxxxxxxxxx4</v>
      </c>
      <c r="H138" s="181" t="str">
        <f t="shared" si="66"/>
        <v>UNFI West xxxxxxxxxx4</v>
      </c>
      <c r="I138" s="43"/>
      <c r="J138" s="43">
        <v>4</v>
      </c>
      <c r="K138" s="161">
        <v>44409</v>
      </c>
      <c r="L138" s="43" t="s">
        <v>99</v>
      </c>
      <c r="M138" s="171">
        <v>44440</v>
      </c>
      <c r="N138" s="224" t="s">
        <v>646</v>
      </c>
      <c r="O138" s="223">
        <f>VLOOKUP(E138,Lookups!$AD$3:$AE$148,2,FALSE)</f>
        <v>1.2623833040000001</v>
      </c>
      <c r="P138" s="226">
        <f>VLOOKUP(E138,Lookups!$AH$3:$AI$148,2,FALSE)</f>
        <v>2.370249088</v>
      </c>
      <c r="Q138" s="174">
        <f>VLOOKUP(E138,Lookups!$C$3:$D$249,2,FALSE)</f>
        <v>12</v>
      </c>
      <c r="R138" s="227">
        <f>VLOOKUP(E138,Lookups!$C$3:$E$148,2,FALSE)</f>
        <v>12</v>
      </c>
      <c r="S138" s="155"/>
      <c r="T138" s="46" t="e">
        <f>IF(#REF!="A",#REF!*0.5)+_xlfn.IFNA(#N/A,0)</f>
        <v>#REF!</v>
      </c>
      <c r="U138" s="46" t="e">
        <f>IF(#REF!="b",#REF!*0.25)+_xlfn.IFNA(#N/A,0)</f>
        <v>#REF!</v>
      </c>
      <c r="V138" s="46" t="e">
        <f>IF(#REF!="C",#REF!*0.125)+_xlfn.IFNA(#N/A,0)</f>
        <v>#REF!</v>
      </c>
      <c r="W138" s="46">
        <f t="shared" si="84"/>
        <v>0</v>
      </c>
      <c r="X138" s="46">
        <f t="shared" si="85"/>
        <v>2.370249088</v>
      </c>
      <c r="Y138" s="71">
        <f t="shared" si="86"/>
        <v>0</v>
      </c>
      <c r="Z138" s="71"/>
      <c r="AA138" s="71"/>
      <c r="AB138" s="71"/>
      <c r="AC138" s="112">
        <f t="shared" si="87"/>
        <v>0</v>
      </c>
      <c r="AD138" s="112">
        <f t="shared" si="88"/>
        <v>9.480996352</v>
      </c>
      <c r="AE138" s="53">
        <f t="shared" si="89"/>
        <v>0</v>
      </c>
      <c r="AF138" s="47">
        <f t="shared" si="90"/>
        <v>0</v>
      </c>
      <c r="AG138" s="47">
        <f t="shared" si="91"/>
        <v>0</v>
      </c>
      <c r="AH138" s="47">
        <f t="shared" si="92"/>
        <v>0</v>
      </c>
      <c r="AI138" s="47">
        <f t="shared" si="93"/>
        <v>0</v>
      </c>
      <c r="AJ138" s="47">
        <f t="shared" si="94"/>
        <v>493.01181030399999</v>
      </c>
      <c r="AK138" s="48">
        <f t="shared" si="95"/>
        <v>0</v>
      </c>
      <c r="AL138" s="48"/>
      <c r="AM138" s="48"/>
      <c r="AN138" s="145"/>
      <c r="AO138" s="145">
        <f t="shared" si="96"/>
        <v>0</v>
      </c>
      <c r="AP138" s="145">
        <f t="shared" si="97"/>
        <v>41.084317525333333</v>
      </c>
      <c r="AQ138" s="414">
        <f t="shared" si="98"/>
        <v>41.084317525333333</v>
      </c>
      <c r="AR138" s="197">
        <f t="shared" si="100"/>
        <v>3.4236931271111111</v>
      </c>
      <c r="AS138" s="50">
        <f t="shared" si="101"/>
        <v>0</v>
      </c>
      <c r="AT138" s="50">
        <f t="shared" si="77"/>
        <v>0</v>
      </c>
      <c r="AU138" s="50">
        <f t="shared" si="78"/>
        <v>0</v>
      </c>
      <c r="AV138" s="50">
        <f t="shared" si="79"/>
        <v>0</v>
      </c>
      <c r="AW138" s="50">
        <f t="shared" si="80"/>
        <v>0</v>
      </c>
      <c r="AX138" s="50">
        <f t="shared" si="81"/>
        <v>5916.1417236480002</v>
      </c>
      <c r="AY138" s="45">
        <f t="shared" si="82"/>
        <v>5916.1417236480002</v>
      </c>
      <c r="AZ138" s="45">
        <f t="shared" si="83"/>
        <v>493.01181030399999</v>
      </c>
      <c r="BA138" s="426">
        <v>44439</v>
      </c>
      <c r="BB138" s="185"/>
      <c r="BC138"/>
      <c r="BD138"/>
    </row>
    <row r="139" spans="1:56" s="187" customFormat="1" ht="15" customHeight="1" x14ac:dyDescent="0.25">
      <c r="A139" s="213" t="s">
        <v>707</v>
      </c>
      <c r="B139" s="84" t="s">
        <v>674</v>
      </c>
      <c r="C139" s="213" t="s">
        <v>165</v>
      </c>
      <c r="D139" s="188" t="s">
        <v>661</v>
      </c>
      <c r="E139" s="191" t="s">
        <v>704</v>
      </c>
      <c r="F139" s="214" t="str">
        <f>VLOOKUP(G139,Lookups!$T$3:$U$2497,2,FALSE)</f>
        <v>CAT 5</v>
      </c>
      <c r="G139" s="76" t="str">
        <f>VLOOKUP(E139,Lookups!$S$3:$T$2492,2,FALSE)</f>
        <v>xxxxxxxxxx5</v>
      </c>
      <c r="H139" s="181" t="str">
        <f t="shared" si="66"/>
        <v>UNFI West xxxxxxxxxx5</v>
      </c>
      <c r="I139" s="43"/>
      <c r="J139" s="43">
        <v>4</v>
      </c>
      <c r="K139" s="161">
        <v>44409</v>
      </c>
      <c r="L139" s="43" t="s">
        <v>99</v>
      </c>
      <c r="M139" s="171">
        <v>44440</v>
      </c>
      <c r="N139" s="224" t="s">
        <v>646</v>
      </c>
      <c r="O139" s="223">
        <f>VLOOKUP(E139,Lookups!$AD$3:$AE$148,2,FALSE)</f>
        <v>1.0035713159999999</v>
      </c>
      <c r="P139" s="226">
        <f>VLOOKUP(E139,Lookups!$AH$3:$AI$148,2,FALSE)</f>
        <v>1.926370728</v>
      </c>
      <c r="Q139" s="174">
        <f>VLOOKUP(E139,Lookups!$C$3:$D$249,2,FALSE)</f>
        <v>12</v>
      </c>
      <c r="R139" s="227">
        <f>VLOOKUP(E139,Lookups!$C$3:$E$148,2,FALSE)</f>
        <v>12</v>
      </c>
      <c r="S139" s="155"/>
      <c r="T139" s="46" t="e">
        <f>IF(#REF!="A",#REF!*0.5)+_xlfn.IFNA(#N/A,0)</f>
        <v>#REF!</v>
      </c>
      <c r="U139" s="46" t="e">
        <f>IF(#REF!="b",#REF!*0.25)+_xlfn.IFNA(#N/A,0)</f>
        <v>#REF!</v>
      </c>
      <c r="V139" s="46" t="e">
        <f>IF(#REF!="C",#REF!*0.125)+_xlfn.IFNA(#N/A,0)</f>
        <v>#REF!</v>
      </c>
      <c r="W139" s="46">
        <f t="shared" si="84"/>
        <v>0</v>
      </c>
      <c r="X139" s="46">
        <f t="shared" si="85"/>
        <v>1.926370728</v>
      </c>
      <c r="Y139" s="71">
        <f t="shared" si="86"/>
        <v>0</v>
      </c>
      <c r="Z139" s="71"/>
      <c r="AA139" s="71"/>
      <c r="AB139" s="71"/>
      <c r="AC139" s="112">
        <f t="shared" si="87"/>
        <v>0</v>
      </c>
      <c r="AD139" s="112">
        <f t="shared" si="88"/>
        <v>7.7054829119999999</v>
      </c>
      <c r="AE139" s="53">
        <f t="shared" si="89"/>
        <v>0</v>
      </c>
      <c r="AF139" s="47">
        <f t="shared" si="90"/>
        <v>0</v>
      </c>
      <c r="AG139" s="47">
        <f t="shared" si="91"/>
        <v>0</v>
      </c>
      <c r="AH139" s="47">
        <f t="shared" si="92"/>
        <v>0</v>
      </c>
      <c r="AI139" s="47">
        <f t="shared" si="93"/>
        <v>0</v>
      </c>
      <c r="AJ139" s="47">
        <f t="shared" si="94"/>
        <v>400.68511142400001</v>
      </c>
      <c r="AK139" s="48">
        <f t="shared" si="95"/>
        <v>0</v>
      </c>
      <c r="AL139" s="48"/>
      <c r="AM139" s="48"/>
      <c r="AN139" s="145"/>
      <c r="AO139" s="145">
        <f t="shared" si="96"/>
        <v>0</v>
      </c>
      <c r="AP139" s="145">
        <f t="shared" si="97"/>
        <v>33.390425952000001</v>
      </c>
      <c r="AQ139" s="414">
        <f t="shared" si="98"/>
        <v>33.390425952000001</v>
      </c>
      <c r="AR139" s="197">
        <f t="shared" si="100"/>
        <v>2.7825354959999999</v>
      </c>
      <c r="AS139" s="50">
        <f t="shared" si="101"/>
        <v>0</v>
      </c>
      <c r="AT139" s="50">
        <f t="shared" si="77"/>
        <v>0</v>
      </c>
      <c r="AU139" s="50">
        <f t="shared" si="78"/>
        <v>0</v>
      </c>
      <c r="AV139" s="50">
        <f t="shared" si="79"/>
        <v>0</v>
      </c>
      <c r="AW139" s="50">
        <f t="shared" si="80"/>
        <v>0</v>
      </c>
      <c r="AX139" s="50">
        <f t="shared" si="81"/>
        <v>4808.2213370879999</v>
      </c>
      <c r="AY139" s="45">
        <f t="shared" si="82"/>
        <v>4808.2213370879999</v>
      </c>
      <c r="AZ139" s="45">
        <f t="shared" si="83"/>
        <v>400.68511142400001</v>
      </c>
      <c r="BA139" s="426">
        <v>44439</v>
      </c>
      <c r="BB139" s="185"/>
      <c r="BC139"/>
      <c r="BD139"/>
    </row>
    <row r="140" spans="1:56" s="187" customFormat="1" ht="15" customHeight="1" x14ac:dyDescent="0.25">
      <c r="A140" s="43" t="s">
        <v>706</v>
      </c>
      <c r="B140" s="44" t="s">
        <v>629</v>
      </c>
      <c r="C140" s="43" t="s">
        <v>164</v>
      </c>
      <c r="D140" s="188" t="s">
        <v>660</v>
      </c>
      <c r="E140" s="94" t="s">
        <v>700</v>
      </c>
      <c r="F140" s="214" t="str">
        <f>VLOOKUP(G140,Lookups!$T$3:$U$2497,2,FALSE)</f>
        <v>CAT 1</v>
      </c>
      <c r="G140" s="76" t="str">
        <f>VLOOKUP(E140,Lookups!$S$3:$T$2492,2,FALSE)</f>
        <v>xxxxxxxxxx1</v>
      </c>
      <c r="H140" s="181" t="str">
        <f t="shared" si="66"/>
        <v>UNFI East xxxxxxxxxx1</v>
      </c>
      <c r="I140" s="43"/>
      <c r="J140" s="43">
        <v>30</v>
      </c>
      <c r="K140" s="161">
        <v>44256</v>
      </c>
      <c r="L140" s="43" t="s">
        <v>99</v>
      </c>
      <c r="M140" s="180">
        <v>44409</v>
      </c>
      <c r="N140" s="224" t="s">
        <v>646</v>
      </c>
      <c r="O140" s="223">
        <f>VLOOKUP(E140,Lookups!$AD$3:$AE$148,2,FALSE)</f>
        <v>1.2</v>
      </c>
      <c r="P140" s="226">
        <f>VLOOKUP(E140,Lookups!$AH$3:$AI$148,2,FALSE)</f>
        <v>3</v>
      </c>
      <c r="Q140" s="174">
        <f>VLOOKUP(E140,Lookups!$C$3:$D$249,2,FALSE)</f>
        <v>12</v>
      </c>
      <c r="R140" s="227">
        <f>VLOOKUP(E140,Lookups!$C$3:$E$148,2,FALSE)</f>
        <v>12</v>
      </c>
      <c r="S140" s="156"/>
      <c r="T140" s="46" t="e">
        <f>IF(#REF!="A",#REF!*0.5)+_xlfn.IFNA(#N/A,0)</f>
        <v>#REF!</v>
      </c>
      <c r="U140" s="46" t="e">
        <f>IF(#REF!="b",#REF!*0.25)+_xlfn.IFNA(#N/A,0)</f>
        <v>#REF!</v>
      </c>
      <c r="V140" s="46" t="e">
        <f>IF(#REF!="C",#REF!*0.125)+_xlfn.IFNA(#N/A,0)</f>
        <v>#REF!</v>
      </c>
      <c r="W140" s="46">
        <f t="shared" si="84"/>
        <v>1.2</v>
      </c>
      <c r="X140" s="46">
        <f t="shared" si="85"/>
        <v>0</v>
      </c>
      <c r="Y140" s="71">
        <f t="shared" si="86"/>
        <v>0</v>
      </c>
      <c r="Z140" s="71"/>
      <c r="AA140" s="71"/>
      <c r="AB140" s="71"/>
      <c r="AC140" s="112">
        <f t="shared" si="87"/>
        <v>36</v>
      </c>
      <c r="AD140" s="112">
        <f t="shared" si="88"/>
        <v>0</v>
      </c>
      <c r="AE140" s="53">
        <f t="shared" si="89"/>
        <v>0</v>
      </c>
      <c r="AF140" s="47">
        <f t="shared" si="90"/>
        <v>0</v>
      </c>
      <c r="AG140" s="47">
        <f t="shared" si="91"/>
        <v>0</v>
      </c>
      <c r="AH140" s="47">
        <f t="shared" si="92"/>
        <v>0</v>
      </c>
      <c r="AI140" s="47">
        <f t="shared" si="93"/>
        <v>1872</v>
      </c>
      <c r="AJ140" s="47">
        <f t="shared" si="94"/>
        <v>0</v>
      </c>
      <c r="AK140" s="48">
        <f t="shared" si="95"/>
        <v>0</v>
      </c>
      <c r="AL140" s="48"/>
      <c r="AM140" s="48"/>
      <c r="AN140" s="145"/>
      <c r="AO140" s="145">
        <f t="shared" si="96"/>
        <v>156</v>
      </c>
      <c r="AP140" s="145">
        <f t="shared" si="97"/>
        <v>0</v>
      </c>
      <c r="AQ140" s="414">
        <f t="shared" si="98"/>
        <v>156</v>
      </c>
      <c r="AR140" s="197">
        <f t="shared" si="100"/>
        <v>13</v>
      </c>
      <c r="AS140" s="50">
        <f t="shared" si="101"/>
        <v>0</v>
      </c>
      <c r="AT140" s="50">
        <f t="shared" si="77"/>
        <v>0</v>
      </c>
      <c r="AU140" s="50">
        <f t="shared" si="78"/>
        <v>0</v>
      </c>
      <c r="AV140" s="50">
        <f t="shared" si="79"/>
        <v>0</v>
      </c>
      <c r="AW140" s="50">
        <f t="shared" si="80"/>
        <v>22464</v>
      </c>
      <c r="AX140" s="50">
        <f t="shared" si="81"/>
        <v>0</v>
      </c>
      <c r="AY140" s="45">
        <f t="shared" si="82"/>
        <v>22464</v>
      </c>
      <c r="AZ140" s="45">
        <f t="shared" si="83"/>
        <v>1872</v>
      </c>
      <c r="BA140" s="428">
        <v>44438</v>
      </c>
      <c r="BB140" s="217"/>
      <c r="BC140"/>
      <c r="BD140"/>
    </row>
    <row r="141" spans="1:56" s="187" customFormat="1" ht="15" customHeight="1" x14ac:dyDescent="0.25">
      <c r="A141" s="43" t="s">
        <v>706</v>
      </c>
      <c r="B141" s="84" t="s">
        <v>629</v>
      </c>
      <c r="C141" s="213" t="s">
        <v>164</v>
      </c>
      <c r="D141" s="188" t="s">
        <v>660</v>
      </c>
      <c r="E141" s="94" t="s">
        <v>701</v>
      </c>
      <c r="F141" s="214" t="str">
        <f>VLOOKUP(G141,Lookups!$T$3:$U$2497,2,FALSE)</f>
        <v>CAT 2</v>
      </c>
      <c r="G141" s="76" t="str">
        <f>VLOOKUP(E141,Lookups!$S$3:$T$2492,2,FALSE)</f>
        <v>xxxxxxxxxx2</v>
      </c>
      <c r="H141" s="181" t="str">
        <f t="shared" si="66"/>
        <v>UNFI East xxxxxxxxxx2</v>
      </c>
      <c r="I141" s="43"/>
      <c r="J141" s="157"/>
      <c r="K141" s="159">
        <v>44743</v>
      </c>
      <c r="L141" s="43" t="s">
        <v>96</v>
      </c>
      <c r="M141" s="171">
        <v>44835</v>
      </c>
      <c r="N141" s="225">
        <v>0.5</v>
      </c>
      <c r="O141" s="223">
        <f>VLOOKUP(E141,Lookups!$AD$3:$AE$148,2,FALSE)</f>
        <v>1.2309971689999999</v>
      </c>
      <c r="P141" s="226">
        <f>VLOOKUP(E141,Lookups!$AH$3:$AI$148,2,FALSE)</f>
        <v>2.5038011689999999</v>
      </c>
      <c r="Q141" s="174">
        <f>VLOOKUP(E141,Lookups!$C$3:$D$249,2,FALSE)</f>
        <v>12</v>
      </c>
      <c r="R141" s="227">
        <f>VLOOKUP(E141,Lookups!$C$3:$E$148,2,FALSE)</f>
        <v>12</v>
      </c>
      <c r="S141" s="155"/>
      <c r="T141" s="46" t="e">
        <f>IF(#REF!="A",#REF!*0.5)+_xlfn.IFNA(#N/A,0)</f>
        <v>#REF!</v>
      </c>
      <c r="U141" s="46" t="e">
        <f>IF(#REF!="b",#REF!*0.25)+_xlfn.IFNA(#N/A,0)</f>
        <v>#REF!</v>
      </c>
      <c r="V141" s="46" t="e">
        <f>IF(#REF!="C",#REF!*0.125)+_xlfn.IFNA(#N/A,0)</f>
        <v>#REF!</v>
      </c>
      <c r="W141" s="46">
        <f t="shared" si="84"/>
        <v>1.2309971689999999</v>
      </c>
      <c r="X141" s="46">
        <f t="shared" si="85"/>
        <v>0</v>
      </c>
      <c r="Y141" s="71">
        <f t="shared" si="86"/>
        <v>0</v>
      </c>
      <c r="Z141" s="71"/>
      <c r="AA141" s="71"/>
      <c r="AB141" s="71"/>
      <c r="AC141" s="112">
        <f t="shared" si="87"/>
        <v>0</v>
      </c>
      <c r="AD141" s="112">
        <f t="shared" si="88"/>
        <v>0</v>
      </c>
      <c r="AE141" s="53">
        <f t="shared" si="89"/>
        <v>0</v>
      </c>
      <c r="AF141" s="47">
        <f t="shared" si="90"/>
        <v>0</v>
      </c>
      <c r="AG141" s="47">
        <f t="shared" si="91"/>
        <v>0</v>
      </c>
      <c r="AH141" s="47">
        <f t="shared" si="92"/>
        <v>0</v>
      </c>
      <c r="AI141" s="47">
        <f t="shared" si="93"/>
        <v>0</v>
      </c>
      <c r="AJ141" s="47">
        <f t="shared" si="94"/>
        <v>0</v>
      </c>
      <c r="AK141" s="48">
        <f t="shared" si="95"/>
        <v>0</v>
      </c>
      <c r="AL141" s="48"/>
      <c r="AM141" s="48"/>
      <c r="AN141" s="145"/>
      <c r="AO141" s="145">
        <f t="shared" si="96"/>
        <v>0</v>
      </c>
      <c r="AP141" s="145">
        <f t="shared" si="97"/>
        <v>0</v>
      </c>
      <c r="AQ141" s="414">
        <f t="shared" si="98"/>
        <v>0</v>
      </c>
      <c r="AR141" s="197">
        <f t="shared" si="100"/>
        <v>0</v>
      </c>
      <c r="AS141" s="50">
        <f t="shared" si="101"/>
        <v>0</v>
      </c>
      <c r="AT141" s="50">
        <f t="shared" si="77"/>
        <v>0</v>
      </c>
      <c r="AU141" s="50">
        <f t="shared" si="78"/>
        <v>0</v>
      </c>
      <c r="AV141" s="50">
        <f t="shared" si="79"/>
        <v>0</v>
      </c>
      <c r="AW141" s="50">
        <f t="shared" si="80"/>
        <v>0</v>
      </c>
      <c r="AX141" s="50">
        <f t="shared" si="81"/>
        <v>0</v>
      </c>
      <c r="AY141" s="45">
        <f t="shared" si="82"/>
        <v>0</v>
      </c>
      <c r="AZ141" s="45">
        <f t="shared" si="83"/>
        <v>0</v>
      </c>
      <c r="BA141" s="429">
        <v>44764</v>
      </c>
      <c r="BB141" s="185"/>
      <c r="BC141"/>
      <c r="BD141"/>
    </row>
    <row r="142" spans="1:56" s="187" customFormat="1" ht="15" customHeight="1" x14ac:dyDescent="0.25">
      <c r="A142" s="43" t="s">
        <v>706</v>
      </c>
      <c r="B142" s="84" t="s">
        <v>629</v>
      </c>
      <c r="C142" s="213" t="s">
        <v>164</v>
      </c>
      <c r="D142" s="188" t="s">
        <v>660</v>
      </c>
      <c r="E142" s="191" t="s">
        <v>702</v>
      </c>
      <c r="F142" s="214" t="str">
        <f>VLOOKUP(G142,Lookups!$T$3:$U$2497,2,FALSE)</f>
        <v>CAT 3</v>
      </c>
      <c r="G142" s="76" t="str">
        <f>VLOOKUP(E142,Lookups!$S$3:$T$2492,2,FALSE)</f>
        <v>xxxxxxxxxx3</v>
      </c>
      <c r="H142" s="181" t="str">
        <f t="shared" si="66"/>
        <v>UNFI East xxxxxxxxxx3</v>
      </c>
      <c r="I142" s="43"/>
      <c r="J142" s="157"/>
      <c r="K142" s="159">
        <v>44743</v>
      </c>
      <c r="L142" s="43" t="s">
        <v>96</v>
      </c>
      <c r="M142" s="171">
        <v>44835</v>
      </c>
      <c r="N142" s="225">
        <v>0.5</v>
      </c>
      <c r="O142" s="223">
        <f>VLOOKUP(E142,Lookups!$AD$3:$AE$148,2,FALSE)</f>
        <v>1.169229504</v>
      </c>
      <c r="P142" s="226">
        <f>VLOOKUP(E142,Lookups!$AH$3:$AI$148,2,FALSE)</f>
        <v>2.8760148220000001</v>
      </c>
      <c r="Q142" s="174">
        <f>VLOOKUP(E142,Lookups!$C$3:$D$249,2,FALSE)</f>
        <v>12</v>
      </c>
      <c r="R142" s="227">
        <f>VLOOKUP(E142,Lookups!$C$3:$E$148,2,FALSE)</f>
        <v>12</v>
      </c>
      <c r="S142" s="156"/>
      <c r="T142" s="46" t="e">
        <f>IF(#REF!="A",#REF!*0.5)+_xlfn.IFNA(#N/A,0)</f>
        <v>#REF!</v>
      </c>
      <c r="U142" s="46" t="e">
        <f>IF(#REF!="b",#REF!*0.25)+_xlfn.IFNA(#N/A,0)</f>
        <v>#REF!</v>
      </c>
      <c r="V142" s="46" t="e">
        <f>IF(#REF!="C",#REF!*0.125)+_xlfn.IFNA(#N/A,0)</f>
        <v>#REF!</v>
      </c>
      <c r="W142" s="46">
        <f t="shared" si="84"/>
        <v>1.169229504</v>
      </c>
      <c r="X142" s="46">
        <f t="shared" si="85"/>
        <v>0</v>
      </c>
      <c r="Y142" s="71">
        <f t="shared" si="86"/>
        <v>0</v>
      </c>
      <c r="Z142" s="71"/>
      <c r="AA142" s="71"/>
      <c r="AB142" s="71"/>
      <c r="AC142" s="112">
        <f t="shared" si="87"/>
        <v>0</v>
      </c>
      <c r="AD142" s="112">
        <f t="shared" si="88"/>
        <v>0</v>
      </c>
      <c r="AE142" s="53">
        <f t="shared" si="89"/>
        <v>0</v>
      </c>
      <c r="AF142" s="47">
        <f t="shared" si="90"/>
        <v>0</v>
      </c>
      <c r="AG142" s="47">
        <f t="shared" si="91"/>
        <v>0</v>
      </c>
      <c r="AH142" s="47">
        <f t="shared" si="92"/>
        <v>0</v>
      </c>
      <c r="AI142" s="47">
        <f t="shared" si="93"/>
        <v>0</v>
      </c>
      <c r="AJ142" s="47">
        <f t="shared" si="94"/>
        <v>0</v>
      </c>
      <c r="AK142" s="48">
        <f t="shared" si="95"/>
        <v>0</v>
      </c>
      <c r="AL142" s="48"/>
      <c r="AM142" s="48"/>
      <c r="AN142" s="145"/>
      <c r="AO142" s="145">
        <f t="shared" si="96"/>
        <v>0</v>
      </c>
      <c r="AP142" s="145">
        <f t="shared" si="97"/>
        <v>0</v>
      </c>
      <c r="AQ142" s="414">
        <f t="shared" si="98"/>
        <v>0</v>
      </c>
      <c r="AR142" s="197">
        <f t="shared" si="100"/>
        <v>0</v>
      </c>
      <c r="AS142" s="50">
        <f t="shared" si="101"/>
        <v>0</v>
      </c>
      <c r="AT142" s="50">
        <f t="shared" si="77"/>
        <v>0</v>
      </c>
      <c r="AU142" s="50">
        <f t="shared" si="78"/>
        <v>0</v>
      </c>
      <c r="AV142" s="50">
        <f t="shared" si="79"/>
        <v>0</v>
      </c>
      <c r="AW142" s="50">
        <f t="shared" si="80"/>
        <v>0</v>
      </c>
      <c r="AX142" s="50">
        <f t="shared" si="81"/>
        <v>0</v>
      </c>
      <c r="AY142" s="45">
        <f t="shared" si="82"/>
        <v>0</v>
      </c>
      <c r="AZ142" s="45">
        <f t="shared" si="83"/>
        <v>0</v>
      </c>
      <c r="BA142" s="426">
        <v>44764</v>
      </c>
      <c r="BB142" s="185"/>
      <c r="BC142"/>
      <c r="BD142"/>
    </row>
    <row r="143" spans="1:56" s="187" customFormat="1" ht="15" customHeight="1" x14ac:dyDescent="0.25">
      <c r="A143" s="43" t="s">
        <v>706</v>
      </c>
      <c r="B143" s="44" t="s">
        <v>629</v>
      </c>
      <c r="C143" s="43" t="s">
        <v>164</v>
      </c>
      <c r="D143" s="188" t="s">
        <v>660</v>
      </c>
      <c r="E143" s="191" t="s">
        <v>703</v>
      </c>
      <c r="F143" s="214" t="str">
        <f>VLOOKUP(G143,Lookups!$T$3:$U$2497,2,FALSE)</f>
        <v>CAT 4</v>
      </c>
      <c r="G143" s="76" t="str">
        <f>VLOOKUP(E143,Lookups!$S$3:$T$2492,2,FALSE)</f>
        <v>xxxxxxxxxx4</v>
      </c>
      <c r="H143" s="181" t="str">
        <f t="shared" si="66"/>
        <v>UNFI East xxxxxxxxxx4</v>
      </c>
      <c r="I143" s="43"/>
      <c r="J143" s="43">
        <v>30</v>
      </c>
      <c r="K143" s="161">
        <v>44256</v>
      </c>
      <c r="L143" s="43" t="s">
        <v>99</v>
      </c>
      <c r="M143" s="180">
        <v>44409</v>
      </c>
      <c r="N143" s="224" t="s">
        <v>646</v>
      </c>
      <c r="O143" s="223">
        <f>VLOOKUP(E143,Lookups!$AD$3:$AE$148,2,FALSE)</f>
        <v>1.2623833040000001</v>
      </c>
      <c r="P143" s="226">
        <f>VLOOKUP(E143,Lookups!$AH$3:$AI$148,2,FALSE)</f>
        <v>2.370249088</v>
      </c>
      <c r="Q143" s="174">
        <f>VLOOKUP(E143,Lookups!$C$3:$D$249,2,FALSE)</f>
        <v>12</v>
      </c>
      <c r="R143" s="227">
        <f>VLOOKUP(E143,Lookups!$C$3:$E$148,2,FALSE)</f>
        <v>12</v>
      </c>
      <c r="S143" s="156"/>
      <c r="T143" s="46" t="e">
        <f>IF(#REF!="A",#REF!*0.5)+_xlfn.IFNA(#N/A,0)</f>
        <v>#REF!</v>
      </c>
      <c r="U143" s="46" t="e">
        <f>IF(#REF!="b",#REF!*0.25)+_xlfn.IFNA(#N/A,0)</f>
        <v>#REF!</v>
      </c>
      <c r="V143" s="46" t="e">
        <f>IF(#REF!="C",#REF!*0.125)+_xlfn.IFNA(#N/A,0)</f>
        <v>#REF!</v>
      </c>
      <c r="W143" s="46">
        <f t="shared" si="84"/>
        <v>1.2623833040000001</v>
      </c>
      <c r="X143" s="46">
        <f t="shared" si="85"/>
        <v>0</v>
      </c>
      <c r="Y143" s="71">
        <f t="shared" si="86"/>
        <v>0</v>
      </c>
      <c r="Z143" s="71"/>
      <c r="AA143" s="71"/>
      <c r="AB143" s="71"/>
      <c r="AC143" s="112">
        <f t="shared" si="87"/>
        <v>37.871499120000003</v>
      </c>
      <c r="AD143" s="112">
        <f t="shared" si="88"/>
        <v>0</v>
      </c>
      <c r="AE143" s="53">
        <f t="shared" si="89"/>
        <v>0</v>
      </c>
      <c r="AF143" s="47">
        <f t="shared" si="90"/>
        <v>0</v>
      </c>
      <c r="AG143" s="47">
        <f t="shared" si="91"/>
        <v>0</v>
      </c>
      <c r="AH143" s="47">
        <f t="shared" si="92"/>
        <v>0</v>
      </c>
      <c r="AI143" s="47">
        <f t="shared" si="93"/>
        <v>1969.3179542400001</v>
      </c>
      <c r="AJ143" s="47">
        <f t="shared" si="94"/>
        <v>0</v>
      </c>
      <c r="AK143" s="48">
        <f t="shared" si="95"/>
        <v>0</v>
      </c>
      <c r="AL143" s="48"/>
      <c r="AM143" s="48"/>
      <c r="AN143" s="145"/>
      <c r="AO143" s="145">
        <f t="shared" si="96"/>
        <v>164.10982952000001</v>
      </c>
      <c r="AP143" s="145">
        <f t="shared" si="97"/>
        <v>0</v>
      </c>
      <c r="AQ143" s="414">
        <f t="shared" si="98"/>
        <v>164.10982952000001</v>
      </c>
      <c r="AR143" s="197">
        <f t="shared" si="100"/>
        <v>13.675819126666667</v>
      </c>
      <c r="AS143" s="50">
        <f t="shared" si="101"/>
        <v>0</v>
      </c>
      <c r="AT143" s="50">
        <f t="shared" si="77"/>
        <v>0</v>
      </c>
      <c r="AU143" s="50">
        <f t="shared" si="78"/>
        <v>0</v>
      </c>
      <c r="AV143" s="50">
        <f t="shared" si="79"/>
        <v>0</v>
      </c>
      <c r="AW143" s="50">
        <f t="shared" si="80"/>
        <v>23631.81545088</v>
      </c>
      <c r="AX143" s="50">
        <f t="shared" si="81"/>
        <v>0</v>
      </c>
      <c r="AY143" s="45">
        <f t="shared" si="82"/>
        <v>23631.81545088</v>
      </c>
      <c r="AZ143" s="45">
        <f t="shared" si="83"/>
        <v>1969.3179542400001</v>
      </c>
      <c r="BA143" s="428">
        <v>44438</v>
      </c>
      <c r="BB143" s="184"/>
      <c r="BC143"/>
      <c r="BD143"/>
    </row>
    <row r="144" spans="1:56" s="187" customFormat="1" ht="15" customHeight="1" x14ac:dyDescent="0.25">
      <c r="A144" s="43" t="s">
        <v>706</v>
      </c>
      <c r="B144" s="85" t="s">
        <v>629</v>
      </c>
      <c r="C144" s="213" t="s">
        <v>164</v>
      </c>
      <c r="D144" s="188" t="s">
        <v>660</v>
      </c>
      <c r="E144" s="191" t="s">
        <v>704</v>
      </c>
      <c r="F144" s="214" t="str">
        <f>VLOOKUP(G144,Lookups!$T$3:$U$2497,2,FALSE)</f>
        <v>CAT 5</v>
      </c>
      <c r="G144" s="76" t="str">
        <f>VLOOKUP(E144,Lookups!$S$3:$T$2492,2,FALSE)</f>
        <v>xxxxxxxxxx5</v>
      </c>
      <c r="H144" s="181" t="str">
        <f t="shared" si="66"/>
        <v>UNFI East xxxxxxxxxx5</v>
      </c>
      <c r="I144" s="208"/>
      <c r="J144" s="208">
        <v>30</v>
      </c>
      <c r="K144" s="100">
        <v>44256</v>
      </c>
      <c r="L144" s="208" t="s">
        <v>99</v>
      </c>
      <c r="M144" s="165">
        <v>44652</v>
      </c>
      <c r="N144" s="225">
        <v>1</v>
      </c>
      <c r="O144" s="223">
        <f>VLOOKUP(E144,Lookups!$AD$3:$AE$148,2,FALSE)</f>
        <v>1.0035713159999999</v>
      </c>
      <c r="P144" s="226">
        <f>VLOOKUP(E144,Lookups!$AH$3:$AI$148,2,FALSE)</f>
        <v>1.926370728</v>
      </c>
      <c r="Q144" s="174">
        <f>VLOOKUP(E144,Lookups!$C$3:$D$249,2,FALSE)</f>
        <v>12</v>
      </c>
      <c r="R144" s="227">
        <f>VLOOKUP(E144,Lookups!$C$3:$E$148,2,FALSE)</f>
        <v>12</v>
      </c>
      <c r="S144" s="156"/>
      <c r="T144" s="46" t="e">
        <f>IF(#REF!="A",#REF!*0.5)+_xlfn.IFNA(#N/A,0)</f>
        <v>#REF!</v>
      </c>
      <c r="U144" s="46" t="e">
        <f>IF(#REF!="b",#REF!*0.25)+_xlfn.IFNA(#N/A,0)</f>
        <v>#REF!</v>
      </c>
      <c r="V144" s="46" t="e">
        <f>IF(#REF!="C",#REF!*0.125)+_xlfn.IFNA(#N/A,0)</f>
        <v>#REF!</v>
      </c>
      <c r="W144" s="46">
        <f t="shared" si="84"/>
        <v>1.0035713159999999</v>
      </c>
      <c r="X144" s="46">
        <f t="shared" si="85"/>
        <v>0</v>
      </c>
      <c r="Y144" s="71">
        <f t="shared" si="86"/>
        <v>0</v>
      </c>
      <c r="Z144" s="71"/>
      <c r="AA144" s="71"/>
      <c r="AB144" s="71"/>
      <c r="AC144" s="112">
        <f t="shared" si="87"/>
        <v>30.107139479999997</v>
      </c>
      <c r="AD144" s="112">
        <f t="shared" si="88"/>
        <v>0</v>
      </c>
      <c r="AE144" s="53">
        <f t="shared" si="89"/>
        <v>0</v>
      </c>
      <c r="AF144" s="47">
        <f t="shared" si="90"/>
        <v>0</v>
      </c>
      <c r="AG144" s="47">
        <f t="shared" si="91"/>
        <v>0</v>
      </c>
      <c r="AH144" s="47">
        <f t="shared" si="92"/>
        <v>0</v>
      </c>
      <c r="AI144" s="47">
        <f t="shared" si="93"/>
        <v>1565.5712529599998</v>
      </c>
      <c r="AJ144" s="47">
        <f t="shared" si="94"/>
        <v>0</v>
      </c>
      <c r="AK144" s="48">
        <f t="shared" si="95"/>
        <v>0</v>
      </c>
      <c r="AL144" s="48"/>
      <c r="AM144" s="48"/>
      <c r="AN144" s="145"/>
      <c r="AO144" s="145">
        <f t="shared" si="96"/>
        <v>130.46427107999997</v>
      </c>
      <c r="AP144" s="145">
        <f t="shared" si="97"/>
        <v>0</v>
      </c>
      <c r="AQ144" s="414">
        <f t="shared" si="98"/>
        <v>130.46427107999997</v>
      </c>
      <c r="AR144" s="197">
        <f t="shared" si="100"/>
        <v>10.872022589999998</v>
      </c>
      <c r="AS144" s="50">
        <f t="shared" si="101"/>
        <v>0</v>
      </c>
      <c r="AT144" s="50">
        <f t="shared" si="77"/>
        <v>0</v>
      </c>
      <c r="AU144" s="50">
        <f t="shared" si="78"/>
        <v>0</v>
      </c>
      <c r="AV144" s="50">
        <f t="shared" si="79"/>
        <v>0</v>
      </c>
      <c r="AW144" s="50">
        <f t="shared" si="80"/>
        <v>18786.855035519999</v>
      </c>
      <c r="AX144" s="50">
        <f t="shared" si="81"/>
        <v>0</v>
      </c>
      <c r="AY144" s="45">
        <f t="shared" si="82"/>
        <v>18786.855035519999</v>
      </c>
      <c r="AZ144" s="45">
        <f t="shared" si="83"/>
        <v>1565.5712529599998</v>
      </c>
      <c r="BA144" s="426">
        <v>44579</v>
      </c>
      <c r="BB144" s="184"/>
    </row>
    <row r="145" spans="1:56" s="187" customFormat="1" ht="15" customHeight="1" x14ac:dyDescent="0.25">
      <c r="A145" s="43" t="s">
        <v>706</v>
      </c>
      <c r="B145" s="44" t="s">
        <v>637</v>
      </c>
      <c r="C145" s="157" t="s">
        <v>166</v>
      </c>
      <c r="D145" s="188" t="s">
        <v>660</v>
      </c>
      <c r="E145" s="94" t="s">
        <v>700</v>
      </c>
      <c r="F145" s="214" t="str">
        <f>VLOOKUP(G145,Lookups!$T$3:$U$2497,2,FALSE)</f>
        <v>CAT 1</v>
      </c>
      <c r="G145" s="76" t="str">
        <f>VLOOKUP(E145,Lookups!$S$3:$T$2492,2,FALSE)</f>
        <v>xxxxxxxxxx1</v>
      </c>
      <c r="H145" s="181" t="str">
        <f t="shared" si="66"/>
        <v>Kehe East xxxxxxxxxx1</v>
      </c>
      <c r="I145" s="43"/>
      <c r="J145" s="43">
        <v>20</v>
      </c>
      <c r="K145" s="161">
        <v>44256</v>
      </c>
      <c r="L145" s="43" t="s">
        <v>99</v>
      </c>
      <c r="M145" s="209">
        <v>44287</v>
      </c>
      <c r="N145" s="225" t="s">
        <v>646</v>
      </c>
      <c r="O145" s="223">
        <f>VLOOKUP(E145,Lookups!$AD$3:$AE$148,2,FALSE)</f>
        <v>1.2</v>
      </c>
      <c r="P145" s="226">
        <f>VLOOKUP(E145,Lookups!$AH$3:$AI$148,2,FALSE)</f>
        <v>3</v>
      </c>
      <c r="Q145" s="174">
        <f>VLOOKUP(E145,Lookups!$C$3:$D$249,2,FALSE)</f>
        <v>12</v>
      </c>
      <c r="R145" s="227">
        <f>VLOOKUP(E145,Lookups!$C$3:$E$148,2,FALSE)</f>
        <v>12</v>
      </c>
      <c r="S145" s="156"/>
      <c r="T145" s="46" t="e">
        <f>IF(#REF!="A",#REF!*0.5)+_xlfn.IFNA(#N/A,0)</f>
        <v>#REF!</v>
      </c>
      <c r="U145" s="46" t="e">
        <f>IF(#REF!="b",#REF!*0.25)+_xlfn.IFNA(#N/A,0)</f>
        <v>#REF!</v>
      </c>
      <c r="V145" s="46" t="e">
        <f>IF(#REF!="C",#REF!*0.125)+_xlfn.IFNA(#N/A,0)</f>
        <v>#REF!</v>
      </c>
      <c r="W145" s="46">
        <f t="shared" si="84"/>
        <v>1.2</v>
      </c>
      <c r="X145" s="46">
        <f t="shared" si="85"/>
        <v>0</v>
      </c>
      <c r="Y145" s="71">
        <f t="shared" si="86"/>
        <v>0</v>
      </c>
      <c r="Z145" s="71"/>
      <c r="AA145" s="71"/>
      <c r="AB145" s="71"/>
      <c r="AC145" s="112">
        <f t="shared" si="87"/>
        <v>24</v>
      </c>
      <c r="AD145" s="112">
        <f t="shared" si="88"/>
        <v>0</v>
      </c>
      <c r="AE145" s="53">
        <f t="shared" si="89"/>
        <v>0</v>
      </c>
      <c r="AF145" s="47">
        <f t="shared" si="90"/>
        <v>0</v>
      </c>
      <c r="AG145" s="47">
        <f t="shared" si="91"/>
        <v>0</v>
      </c>
      <c r="AH145" s="47">
        <f t="shared" si="92"/>
        <v>0</v>
      </c>
      <c r="AI145" s="47">
        <f t="shared" si="93"/>
        <v>1248</v>
      </c>
      <c r="AJ145" s="47">
        <f t="shared" si="94"/>
        <v>0</v>
      </c>
      <c r="AK145" s="48">
        <f t="shared" si="95"/>
        <v>0</v>
      </c>
      <c r="AL145" s="48"/>
      <c r="AM145" s="48"/>
      <c r="AN145" s="145"/>
      <c r="AO145" s="145">
        <f t="shared" si="96"/>
        <v>104</v>
      </c>
      <c r="AP145" s="145">
        <f t="shared" si="97"/>
        <v>0</v>
      </c>
      <c r="AQ145" s="414">
        <f t="shared" si="98"/>
        <v>104</v>
      </c>
      <c r="AR145" s="197">
        <f t="shared" si="100"/>
        <v>8.6666666666666661</v>
      </c>
      <c r="AS145" s="50">
        <f t="shared" si="101"/>
        <v>0</v>
      </c>
      <c r="AT145" s="50">
        <f t="shared" ref="AT145:AT176" si="102">(AF145*R145)+_xlfn.IFNA(#N/A,0)</f>
        <v>0</v>
      </c>
      <c r="AU145" s="50">
        <f t="shared" ref="AU145:AU176" si="103">(AG145*R145)+_xlfn.IFNA(#N/A,0)</f>
        <v>0</v>
      </c>
      <c r="AV145" s="50">
        <f t="shared" ref="AV145:AV176" si="104">(AH145*R145)+_xlfn.IFNA(#N/A,0)</f>
        <v>0</v>
      </c>
      <c r="AW145" s="50">
        <f t="shared" si="80"/>
        <v>14976</v>
      </c>
      <c r="AX145" s="50">
        <f t="shared" si="81"/>
        <v>0</v>
      </c>
      <c r="AY145" s="45">
        <f t="shared" si="82"/>
        <v>14976</v>
      </c>
      <c r="AZ145" s="45">
        <f t="shared" si="83"/>
        <v>1248</v>
      </c>
      <c r="BA145" s="428">
        <v>44438</v>
      </c>
      <c r="BB145" s="182"/>
    </row>
    <row r="146" spans="1:56" s="187" customFormat="1" ht="15" customHeight="1" x14ac:dyDescent="0.25">
      <c r="A146" s="43" t="s">
        <v>706</v>
      </c>
      <c r="B146" s="44" t="s">
        <v>637</v>
      </c>
      <c r="C146" s="157" t="s">
        <v>166</v>
      </c>
      <c r="D146" s="188" t="s">
        <v>660</v>
      </c>
      <c r="E146" s="94" t="s">
        <v>701</v>
      </c>
      <c r="F146" s="214" t="str">
        <f>VLOOKUP(G146,Lookups!$T$3:$U$2497,2,FALSE)</f>
        <v>CAT 2</v>
      </c>
      <c r="G146" s="76" t="str">
        <f>VLOOKUP(E146,Lookups!$S$3:$T$2492,2,FALSE)</f>
        <v>xxxxxxxxxx2</v>
      </c>
      <c r="H146" s="181" t="str">
        <f t="shared" si="66"/>
        <v>Kehe East xxxxxxxxxx2</v>
      </c>
      <c r="I146" s="157"/>
      <c r="J146" s="157">
        <v>20</v>
      </c>
      <c r="K146" s="161">
        <v>44256</v>
      </c>
      <c r="L146" s="157" t="s">
        <v>99</v>
      </c>
      <c r="M146" s="209">
        <v>44287</v>
      </c>
      <c r="N146" s="225" t="s">
        <v>646</v>
      </c>
      <c r="O146" s="223">
        <f>VLOOKUP(E146,Lookups!$AD$3:$AE$148,2,FALSE)</f>
        <v>1.2309971689999999</v>
      </c>
      <c r="P146" s="226">
        <f>VLOOKUP(E146,Lookups!$AH$3:$AI$148,2,FALSE)</f>
        <v>2.5038011689999999</v>
      </c>
      <c r="Q146" s="174">
        <f>VLOOKUP(E146,Lookups!$C$3:$D$249,2,FALSE)</f>
        <v>12</v>
      </c>
      <c r="R146" s="227">
        <f>VLOOKUP(E146,Lookups!$C$3:$E$148,2,FALSE)</f>
        <v>12</v>
      </c>
      <c r="S146" s="156"/>
      <c r="T146" s="46" t="e">
        <f>IF(#REF!="A",#REF!*0.5)+_xlfn.IFNA(#N/A,0)</f>
        <v>#REF!</v>
      </c>
      <c r="U146" s="46" t="e">
        <f>IF(#REF!="b",#REF!*0.25)+_xlfn.IFNA(#N/A,0)</f>
        <v>#REF!</v>
      </c>
      <c r="V146" s="46" t="e">
        <f>IF(#REF!="C",#REF!*0.125)+_xlfn.IFNA(#N/A,0)</f>
        <v>#REF!</v>
      </c>
      <c r="W146" s="46">
        <f t="shared" si="84"/>
        <v>1.2309971689999999</v>
      </c>
      <c r="X146" s="46">
        <f t="shared" si="85"/>
        <v>0</v>
      </c>
      <c r="Y146" s="71">
        <f t="shared" si="86"/>
        <v>0</v>
      </c>
      <c r="Z146" s="71"/>
      <c r="AA146" s="71"/>
      <c r="AB146" s="71"/>
      <c r="AC146" s="112">
        <f t="shared" si="87"/>
        <v>24.619943379999999</v>
      </c>
      <c r="AD146" s="112">
        <f t="shared" si="88"/>
        <v>0</v>
      </c>
      <c r="AE146" s="53">
        <f t="shared" si="89"/>
        <v>0</v>
      </c>
      <c r="AF146" s="47">
        <f t="shared" si="90"/>
        <v>0</v>
      </c>
      <c r="AG146" s="47">
        <f t="shared" si="91"/>
        <v>0</v>
      </c>
      <c r="AH146" s="47">
        <f t="shared" si="92"/>
        <v>0</v>
      </c>
      <c r="AI146" s="47">
        <f t="shared" si="93"/>
        <v>1280.23705576</v>
      </c>
      <c r="AJ146" s="47">
        <f t="shared" si="94"/>
        <v>0</v>
      </c>
      <c r="AK146" s="48">
        <f t="shared" si="95"/>
        <v>0</v>
      </c>
      <c r="AL146" s="48"/>
      <c r="AM146" s="48"/>
      <c r="AN146" s="145"/>
      <c r="AO146" s="145">
        <f t="shared" si="96"/>
        <v>106.68642131333333</v>
      </c>
      <c r="AP146" s="145">
        <f t="shared" si="97"/>
        <v>0</v>
      </c>
      <c r="AQ146" s="414">
        <f t="shared" si="98"/>
        <v>106.68642131333333</v>
      </c>
      <c r="AR146" s="197">
        <f t="shared" si="100"/>
        <v>8.8905351094444445</v>
      </c>
      <c r="AS146" s="50">
        <f t="shared" si="101"/>
        <v>0</v>
      </c>
      <c r="AT146" s="50">
        <f t="shared" si="102"/>
        <v>0</v>
      </c>
      <c r="AU146" s="50">
        <f t="shared" si="103"/>
        <v>0</v>
      </c>
      <c r="AV146" s="50">
        <f t="shared" si="104"/>
        <v>0</v>
      </c>
      <c r="AW146" s="50">
        <f t="shared" si="80"/>
        <v>15362.844669120001</v>
      </c>
      <c r="AX146" s="50">
        <f t="shared" si="81"/>
        <v>0</v>
      </c>
      <c r="AY146" s="45">
        <f t="shared" si="82"/>
        <v>15362.844669120001</v>
      </c>
      <c r="AZ146" s="45">
        <f t="shared" si="83"/>
        <v>1280.23705576</v>
      </c>
      <c r="BA146" s="428">
        <v>44438</v>
      </c>
      <c r="BB146" s="217"/>
    </row>
    <row r="147" spans="1:56" s="187" customFormat="1" ht="15" customHeight="1" x14ac:dyDescent="0.25">
      <c r="A147" s="43" t="s">
        <v>706</v>
      </c>
      <c r="B147" s="44" t="s">
        <v>637</v>
      </c>
      <c r="C147" s="157" t="s">
        <v>166</v>
      </c>
      <c r="D147" s="188" t="s">
        <v>660</v>
      </c>
      <c r="E147" s="191" t="s">
        <v>702</v>
      </c>
      <c r="F147" s="214" t="str">
        <f>VLOOKUP(G147,Lookups!$T$3:$U$2497,2,FALSE)</f>
        <v>CAT 3</v>
      </c>
      <c r="G147" s="76" t="str">
        <f>VLOOKUP(E147,Lookups!$S$3:$T$2492,2,FALSE)</f>
        <v>xxxxxxxxxx3</v>
      </c>
      <c r="H147" s="181" t="str">
        <f t="shared" si="66"/>
        <v>Kehe East xxxxxxxxxx3</v>
      </c>
      <c r="I147" s="43"/>
      <c r="J147" s="43">
        <v>25</v>
      </c>
      <c r="K147" s="161">
        <v>44256</v>
      </c>
      <c r="L147" s="43" t="s">
        <v>99</v>
      </c>
      <c r="M147" s="180">
        <v>44287</v>
      </c>
      <c r="N147" s="225" t="s">
        <v>646</v>
      </c>
      <c r="O147" s="223">
        <f>VLOOKUP(E147,Lookups!$AD$3:$AE$148,2,FALSE)</f>
        <v>1.169229504</v>
      </c>
      <c r="P147" s="226">
        <f>VLOOKUP(E147,Lookups!$AH$3:$AI$148,2,FALSE)</f>
        <v>2.8760148220000001</v>
      </c>
      <c r="Q147" s="174">
        <f>VLOOKUP(E147,Lookups!$C$3:$D$249,2,FALSE)</f>
        <v>12</v>
      </c>
      <c r="R147" s="227">
        <f>VLOOKUP(E147,Lookups!$C$3:$E$148,2,FALSE)</f>
        <v>12</v>
      </c>
      <c r="S147" s="156"/>
      <c r="T147" s="46" t="e">
        <f>IF(#REF!="A",#REF!*0.5)+_xlfn.IFNA(#N/A,0)</f>
        <v>#REF!</v>
      </c>
      <c r="U147" s="46" t="e">
        <f>IF(#REF!="b",#REF!*0.25)+_xlfn.IFNA(#N/A,0)</f>
        <v>#REF!</v>
      </c>
      <c r="V147" s="46" t="e">
        <f>IF(#REF!="C",#REF!*0.125)+_xlfn.IFNA(#N/A,0)</f>
        <v>#REF!</v>
      </c>
      <c r="W147" s="46">
        <f t="shared" si="84"/>
        <v>1.169229504</v>
      </c>
      <c r="X147" s="46">
        <f t="shared" si="85"/>
        <v>0</v>
      </c>
      <c r="Y147" s="71">
        <f t="shared" si="86"/>
        <v>0</v>
      </c>
      <c r="Z147" s="71"/>
      <c r="AA147" s="71"/>
      <c r="AB147" s="71"/>
      <c r="AC147" s="112">
        <f t="shared" si="87"/>
        <v>29.230737600000001</v>
      </c>
      <c r="AD147" s="112">
        <f t="shared" si="88"/>
        <v>0</v>
      </c>
      <c r="AE147" s="53">
        <f t="shared" si="89"/>
        <v>0</v>
      </c>
      <c r="AF147" s="47">
        <f t="shared" si="90"/>
        <v>0</v>
      </c>
      <c r="AG147" s="47">
        <f t="shared" si="91"/>
        <v>0</v>
      </c>
      <c r="AH147" s="47">
        <f t="shared" si="92"/>
        <v>0</v>
      </c>
      <c r="AI147" s="47">
        <f t="shared" si="93"/>
        <v>1519.9983552000001</v>
      </c>
      <c r="AJ147" s="47">
        <f t="shared" si="94"/>
        <v>0</v>
      </c>
      <c r="AK147" s="48">
        <f t="shared" si="95"/>
        <v>0</v>
      </c>
      <c r="AL147" s="48"/>
      <c r="AM147" s="48"/>
      <c r="AN147" s="145"/>
      <c r="AO147" s="145">
        <f t="shared" si="96"/>
        <v>126.6665296</v>
      </c>
      <c r="AP147" s="145">
        <f t="shared" si="97"/>
        <v>0</v>
      </c>
      <c r="AQ147" s="414">
        <f t="shared" si="98"/>
        <v>126.6665296</v>
      </c>
      <c r="AR147" s="197">
        <f t="shared" si="100"/>
        <v>10.555544133333333</v>
      </c>
      <c r="AS147" s="50">
        <f t="shared" si="101"/>
        <v>0</v>
      </c>
      <c r="AT147" s="50">
        <f t="shared" si="102"/>
        <v>0</v>
      </c>
      <c r="AU147" s="50">
        <f t="shared" si="103"/>
        <v>0</v>
      </c>
      <c r="AV147" s="50">
        <f t="shared" si="104"/>
        <v>0</v>
      </c>
      <c r="AW147" s="50">
        <f t="shared" si="80"/>
        <v>18239.9802624</v>
      </c>
      <c r="AX147" s="50">
        <f t="shared" si="81"/>
        <v>0</v>
      </c>
      <c r="AY147" s="45">
        <f t="shared" si="82"/>
        <v>18239.9802624</v>
      </c>
      <c r="AZ147" s="45">
        <f t="shared" si="83"/>
        <v>1519.9983552000001</v>
      </c>
      <c r="BA147" s="428">
        <v>44438</v>
      </c>
      <c r="BB147" s="217"/>
    </row>
    <row r="148" spans="1:56" s="187" customFormat="1" ht="15" customHeight="1" x14ac:dyDescent="0.25">
      <c r="A148" s="43" t="s">
        <v>706</v>
      </c>
      <c r="B148" s="44" t="s">
        <v>637</v>
      </c>
      <c r="C148" s="157" t="s">
        <v>166</v>
      </c>
      <c r="D148" s="188" t="s">
        <v>660</v>
      </c>
      <c r="E148" s="191" t="s">
        <v>703</v>
      </c>
      <c r="F148" s="214" t="str">
        <f>VLOOKUP(G148,Lookups!$T$3:$U$2497,2,FALSE)</f>
        <v>CAT 4</v>
      </c>
      <c r="G148" s="76" t="str">
        <f>VLOOKUP(E148,Lookups!$S$3:$T$2492,2,FALSE)</f>
        <v>xxxxxxxxxx4</v>
      </c>
      <c r="H148" s="181" t="str">
        <f t="shared" si="66"/>
        <v>Kehe East xxxxxxxxxx4</v>
      </c>
      <c r="I148" s="43"/>
      <c r="J148" s="43">
        <v>25</v>
      </c>
      <c r="K148" s="161">
        <v>44256</v>
      </c>
      <c r="L148" s="43" t="s">
        <v>99</v>
      </c>
      <c r="M148" s="180">
        <v>44287</v>
      </c>
      <c r="N148" s="225" t="s">
        <v>646</v>
      </c>
      <c r="O148" s="223">
        <f>VLOOKUP(E148,Lookups!$AD$3:$AE$148,2,FALSE)</f>
        <v>1.2623833040000001</v>
      </c>
      <c r="P148" s="226">
        <f>VLOOKUP(E148,Lookups!$AH$3:$AI$148,2,FALSE)</f>
        <v>2.370249088</v>
      </c>
      <c r="Q148" s="174">
        <f>VLOOKUP(E148,Lookups!$C$3:$D$249,2,FALSE)</f>
        <v>12</v>
      </c>
      <c r="R148" s="227">
        <f>VLOOKUP(E148,Lookups!$C$3:$E$148,2,FALSE)</f>
        <v>12</v>
      </c>
      <c r="S148" s="156"/>
      <c r="T148" s="46" t="e">
        <f>IF(#REF!="A",#REF!*0.5)+_xlfn.IFNA(#N/A,0)</f>
        <v>#REF!</v>
      </c>
      <c r="U148" s="46" t="e">
        <f>IF(#REF!="b",#REF!*0.25)+_xlfn.IFNA(#N/A,0)</f>
        <v>#REF!</v>
      </c>
      <c r="V148" s="46" t="e">
        <f>IF(#REF!="C",#REF!*0.125)+_xlfn.IFNA(#N/A,0)</f>
        <v>#REF!</v>
      </c>
      <c r="W148" s="46">
        <f t="shared" si="84"/>
        <v>1.2623833040000001</v>
      </c>
      <c r="X148" s="46">
        <f t="shared" si="85"/>
        <v>0</v>
      </c>
      <c r="Y148" s="71">
        <f t="shared" si="86"/>
        <v>0</v>
      </c>
      <c r="Z148" s="71"/>
      <c r="AA148" s="71"/>
      <c r="AB148" s="71"/>
      <c r="AC148" s="112">
        <f t="shared" si="87"/>
        <v>31.559582600000002</v>
      </c>
      <c r="AD148" s="112">
        <f t="shared" si="88"/>
        <v>0</v>
      </c>
      <c r="AE148" s="53">
        <f t="shared" si="89"/>
        <v>0</v>
      </c>
      <c r="AF148" s="47">
        <f t="shared" si="90"/>
        <v>0</v>
      </c>
      <c r="AG148" s="47">
        <f t="shared" si="91"/>
        <v>0</v>
      </c>
      <c r="AH148" s="47">
        <f t="shared" si="92"/>
        <v>0</v>
      </c>
      <c r="AI148" s="47">
        <f t="shared" si="93"/>
        <v>1641.0982952000002</v>
      </c>
      <c r="AJ148" s="47">
        <f t="shared" si="94"/>
        <v>0</v>
      </c>
      <c r="AK148" s="48">
        <f t="shared" si="95"/>
        <v>0</v>
      </c>
      <c r="AL148" s="48"/>
      <c r="AM148" s="48"/>
      <c r="AN148" s="145"/>
      <c r="AO148" s="145">
        <f t="shared" si="96"/>
        <v>136.75819126666667</v>
      </c>
      <c r="AP148" s="145">
        <f t="shared" si="97"/>
        <v>0</v>
      </c>
      <c r="AQ148" s="414">
        <f t="shared" si="98"/>
        <v>136.75819126666667</v>
      </c>
      <c r="AR148" s="197">
        <f t="shared" si="100"/>
        <v>11.396515938888889</v>
      </c>
      <c r="AS148" s="50">
        <f t="shared" si="101"/>
        <v>0</v>
      </c>
      <c r="AT148" s="50">
        <f t="shared" si="102"/>
        <v>0</v>
      </c>
      <c r="AU148" s="50">
        <f t="shared" si="103"/>
        <v>0</v>
      </c>
      <c r="AV148" s="50">
        <f t="shared" si="104"/>
        <v>0</v>
      </c>
      <c r="AW148" s="50">
        <f t="shared" si="80"/>
        <v>19693.179542400001</v>
      </c>
      <c r="AX148" s="50">
        <f t="shared" si="81"/>
        <v>0</v>
      </c>
      <c r="AY148" s="45">
        <f t="shared" si="82"/>
        <v>19693.179542400001</v>
      </c>
      <c r="AZ148" s="45">
        <f t="shared" si="83"/>
        <v>1641.0982952000002</v>
      </c>
      <c r="BA148" s="428">
        <v>44438</v>
      </c>
      <c r="BB148" s="217"/>
    </row>
    <row r="149" spans="1:56" s="187" customFormat="1" ht="15" customHeight="1" x14ac:dyDescent="0.25">
      <c r="A149" s="43" t="s">
        <v>706</v>
      </c>
      <c r="B149" s="44" t="s">
        <v>637</v>
      </c>
      <c r="C149" s="157" t="s">
        <v>164</v>
      </c>
      <c r="D149" s="188" t="s">
        <v>660</v>
      </c>
      <c r="E149" s="191" t="s">
        <v>704</v>
      </c>
      <c r="F149" s="214" t="str">
        <f>VLOOKUP(G149,Lookups!$T$3:$U$2497,2,FALSE)</f>
        <v>CAT 5</v>
      </c>
      <c r="G149" s="76" t="str">
        <f>VLOOKUP(E149,Lookups!$S$3:$T$2492,2,FALSE)</f>
        <v>xxxxxxxxxx5</v>
      </c>
      <c r="H149" s="181" t="str">
        <f t="shared" si="66"/>
        <v>UNFI East xxxxxxxxxx5</v>
      </c>
      <c r="I149" s="43"/>
      <c r="J149" s="43"/>
      <c r="K149" s="161">
        <v>44287</v>
      </c>
      <c r="L149" s="43" t="s">
        <v>97</v>
      </c>
      <c r="M149" s="209" t="s">
        <v>133</v>
      </c>
      <c r="N149" s="225" t="s">
        <v>133</v>
      </c>
      <c r="O149" s="223">
        <f>VLOOKUP(E149,Lookups!$AD$3:$AE$148,2,FALSE)</f>
        <v>1.0035713159999999</v>
      </c>
      <c r="P149" s="226">
        <f>VLOOKUP(E149,Lookups!$AH$3:$AI$148,2,FALSE)</f>
        <v>1.926370728</v>
      </c>
      <c r="Q149" s="174">
        <f>VLOOKUP(E149,Lookups!$C$3:$D$249,2,FALSE)</f>
        <v>12</v>
      </c>
      <c r="R149" s="227">
        <f>VLOOKUP(E149,Lookups!$C$3:$E$148,2,FALSE)</f>
        <v>12</v>
      </c>
      <c r="S149" s="156"/>
      <c r="T149" s="46" t="e">
        <f>IF(#REF!="A",#REF!*0.5)+_xlfn.IFNA(#N/A,0)</f>
        <v>#REF!</v>
      </c>
      <c r="U149" s="46" t="e">
        <f>IF(#REF!="b",#REF!*0.25)+_xlfn.IFNA(#N/A,0)</f>
        <v>#REF!</v>
      </c>
      <c r="V149" s="46" t="e">
        <f>IF(#REF!="C",#REF!*0.125)+_xlfn.IFNA(#N/A,0)</f>
        <v>#REF!</v>
      </c>
      <c r="W149" s="46">
        <f t="shared" si="84"/>
        <v>1.0035713159999999</v>
      </c>
      <c r="X149" s="46">
        <f t="shared" si="85"/>
        <v>0</v>
      </c>
      <c r="Y149" s="71">
        <f t="shared" si="86"/>
        <v>0</v>
      </c>
      <c r="Z149" s="71"/>
      <c r="AA149" s="71"/>
      <c r="AB149" s="71"/>
      <c r="AC149" s="112">
        <f t="shared" si="87"/>
        <v>0</v>
      </c>
      <c r="AD149" s="112">
        <f t="shared" si="88"/>
        <v>0</v>
      </c>
      <c r="AE149" s="53">
        <f t="shared" si="89"/>
        <v>0</v>
      </c>
      <c r="AF149" s="47">
        <f t="shared" si="90"/>
        <v>0</v>
      </c>
      <c r="AG149" s="47">
        <f t="shared" si="91"/>
        <v>0</v>
      </c>
      <c r="AH149" s="47">
        <f t="shared" si="92"/>
        <v>0</v>
      </c>
      <c r="AI149" s="47">
        <f t="shared" si="93"/>
        <v>0</v>
      </c>
      <c r="AJ149" s="47">
        <f t="shared" si="94"/>
        <v>0</v>
      </c>
      <c r="AK149" s="48">
        <f t="shared" si="95"/>
        <v>0</v>
      </c>
      <c r="AL149" s="48"/>
      <c r="AM149" s="48"/>
      <c r="AN149" s="145"/>
      <c r="AO149" s="145">
        <f t="shared" si="96"/>
        <v>0</v>
      </c>
      <c r="AP149" s="145">
        <f t="shared" si="97"/>
        <v>0</v>
      </c>
      <c r="AQ149" s="414">
        <f t="shared" si="98"/>
        <v>0</v>
      </c>
      <c r="AR149" s="197">
        <f t="shared" si="100"/>
        <v>0</v>
      </c>
      <c r="AS149" s="50">
        <f t="shared" si="101"/>
        <v>0</v>
      </c>
      <c r="AT149" s="50">
        <f t="shared" si="102"/>
        <v>0</v>
      </c>
      <c r="AU149" s="50">
        <f t="shared" si="103"/>
        <v>0</v>
      </c>
      <c r="AV149" s="50">
        <f t="shared" si="104"/>
        <v>0</v>
      </c>
      <c r="AW149" s="50">
        <f t="shared" si="80"/>
        <v>0</v>
      </c>
      <c r="AX149" s="50">
        <f t="shared" si="81"/>
        <v>0</v>
      </c>
      <c r="AY149" s="45">
        <f t="shared" si="82"/>
        <v>0</v>
      </c>
      <c r="AZ149" s="45">
        <f t="shared" si="83"/>
        <v>0</v>
      </c>
      <c r="BA149" s="428">
        <v>44438</v>
      </c>
      <c r="BB149" s="184"/>
    </row>
    <row r="150" spans="1:56" s="187" customFormat="1" ht="15" customHeight="1" x14ac:dyDescent="0.25">
      <c r="A150" s="43" t="s">
        <v>706</v>
      </c>
      <c r="B150" s="85" t="s">
        <v>643</v>
      </c>
      <c r="C150" s="43" t="s">
        <v>164</v>
      </c>
      <c r="D150" s="188" t="s">
        <v>660</v>
      </c>
      <c r="E150" s="94" t="s">
        <v>700</v>
      </c>
      <c r="F150" s="214" t="str">
        <f>VLOOKUP(G150,Lookups!$T$3:$U$2497,2,FALSE)</f>
        <v>CAT 1</v>
      </c>
      <c r="G150" s="76" t="str">
        <f>VLOOKUP(E150,Lookups!$S$3:$T$2492,2,FALSE)</f>
        <v>xxxxxxxxxx1</v>
      </c>
      <c r="H150" s="181" t="str">
        <f t="shared" ref="H150:H213" si="105">CONCATENATE(C150," ",G150)</f>
        <v>UNFI East xxxxxxxxxx1</v>
      </c>
      <c r="I150" s="43"/>
      <c r="J150" s="43"/>
      <c r="K150" s="161">
        <v>44287</v>
      </c>
      <c r="L150" s="43" t="s">
        <v>97</v>
      </c>
      <c r="M150" s="209" t="s">
        <v>133</v>
      </c>
      <c r="N150" s="225" t="s">
        <v>133</v>
      </c>
      <c r="O150" s="223">
        <f>VLOOKUP(E150,Lookups!$AD$3:$AE$148,2,FALSE)</f>
        <v>1.2</v>
      </c>
      <c r="P150" s="226">
        <f>VLOOKUP(E150,Lookups!$AH$3:$AI$148,2,FALSE)</f>
        <v>3</v>
      </c>
      <c r="Q150" s="174">
        <f>VLOOKUP(E150,Lookups!$C$3:$D$249,2,FALSE)</f>
        <v>12</v>
      </c>
      <c r="R150" s="227">
        <f>VLOOKUP(E150,Lookups!$C$3:$E$148,2,FALSE)</f>
        <v>12</v>
      </c>
      <c r="S150" s="156"/>
      <c r="T150" s="46" t="e">
        <f>IF(#REF!="A",#REF!*0.5)+_xlfn.IFNA(#N/A,0)</f>
        <v>#REF!</v>
      </c>
      <c r="U150" s="46" t="e">
        <f>IF(#REF!="b",#REF!*0.25)+_xlfn.IFNA(#N/A,0)</f>
        <v>#REF!</v>
      </c>
      <c r="V150" s="46" t="e">
        <f>IF(#REF!="C",#REF!*0.125)+_xlfn.IFNA(#N/A,0)</f>
        <v>#REF!</v>
      </c>
      <c r="W150" s="46">
        <f t="shared" si="84"/>
        <v>1.2</v>
      </c>
      <c r="X150" s="46">
        <f t="shared" si="85"/>
        <v>0</v>
      </c>
      <c r="Y150" s="71">
        <f t="shared" si="86"/>
        <v>0</v>
      </c>
      <c r="Z150" s="71"/>
      <c r="AA150" s="71"/>
      <c r="AB150" s="71"/>
      <c r="AC150" s="112">
        <f t="shared" si="87"/>
        <v>0</v>
      </c>
      <c r="AD150" s="112">
        <f t="shared" si="88"/>
        <v>0</v>
      </c>
      <c r="AE150" s="53">
        <f t="shared" si="89"/>
        <v>0</v>
      </c>
      <c r="AF150" s="47">
        <f t="shared" si="90"/>
        <v>0</v>
      </c>
      <c r="AG150" s="47">
        <f t="shared" si="91"/>
        <v>0</v>
      </c>
      <c r="AH150" s="47">
        <f t="shared" si="92"/>
        <v>0</v>
      </c>
      <c r="AI150" s="47">
        <f t="shared" si="93"/>
        <v>0</v>
      </c>
      <c r="AJ150" s="47">
        <f t="shared" si="94"/>
        <v>0</v>
      </c>
      <c r="AK150" s="48">
        <f t="shared" si="95"/>
        <v>0</v>
      </c>
      <c r="AL150" s="48"/>
      <c r="AM150" s="48"/>
      <c r="AN150" s="145"/>
      <c r="AO150" s="145">
        <f t="shared" si="96"/>
        <v>0</v>
      </c>
      <c r="AP150" s="145">
        <f t="shared" si="97"/>
        <v>0</v>
      </c>
      <c r="AQ150" s="414">
        <f t="shared" si="98"/>
        <v>0</v>
      </c>
      <c r="AR150" s="197">
        <f t="shared" si="100"/>
        <v>0</v>
      </c>
      <c r="AS150" s="50">
        <f t="shared" si="101"/>
        <v>0</v>
      </c>
      <c r="AT150" s="50">
        <f t="shared" si="102"/>
        <v>0</v>
      </c>
      <c r="AU150" s="50">
        <f t="shared" si="103"/>
        <v>0</v>
      </c>
      <c r="AV150" s="50">
        <f t="shared" si="104"/>
        <v>0</v>
      </c>
      <c r="AW150" s="50">
        <f t="shared" si="80"/>
        <v>0</v>
      </c>
      <c r="AX150" s="50">
        <f t="shared" si="81"/>
        <v>0</v>
      </c>
      <c r="AY150" s="45">
        <f t="shared" si="82"/>
        <v>0</v>
      </c>
      <c r="AZ150" s="45">
        <f t="shared" si="83"/>
        <v>0</v>
      </c>
      <c r="BA150" s="428">
        <v>44438</v>
      </c>
      <c r="BB150" s="184"/>
      <c r="BC150"/>
      <c r="BD150"/>
    </row>
    <row r="151" spans="1:56" s="187" customFormat="1" ht="15" customHeight="1" x14ac:dyDescent="0.25">
      <c r="A151" s="43" t="s">
        <v>706</v>
      </c>
      <c r="B151" s="85" t="s">
        <v>643</v>
      </c>
      <c r="C151" s="43" t="s">
        <v>164</v>
      </c>
      <c r="D151" s="188" t="s">
        <v>660</v>
      </c>
      <c r="E151" s="94" t="s">
        <v>701</v>
      </c>
      <c r="F151" s="214" t="str">
        <f>VLOOKUP(G151,Lookups!$T$3:$U$2497,2,FALSE)</f>
        <v>CAT 2</v>
      </c>
      <c r="G151" s="76" t="str">
        <f>VLOOKUP(E151,Lookups!$S$3:$T$2492,2,FALSE)</f>
        <v>xxxxxxxxxx2</v>
      </c>
      <c r="H151" s="181" t="str">
        <f t="shared" si="105"/>
        <v>UNFI East xxxxxxxxxx2</v>
      </c>
      <c r="I151" s="43"/>
      <c r="J151" s="43"/>
      <c r="K151" s="161">
        <v>44287</v>
      </c>
      <c r="L151" s="43" t="s">
        <v>97</v>
      </c>
      <c r="M151" s="209" t="s">
        <v>133</v>
      </c>
      <c r="N151" s="225" t="s">
        <v>133</v>
      </c>
      <c r="O151" s="223">
        <f>VLOOKUP(E151,Lookups!$AD$3:$AE$148,2,FALSE)</f>
        <v>1.2309971689999999</v>
      </c>
      <c r="P151" s="226">
        <f>VLOOKUP(E151,Lookups!$AH$3:$AI$148,2,FALSE)</f>
        <v>2.5038011689999999</v>
      </c>
      <c r="Q151" s="174">
        <f>VLOOKUP(E151,Lookups!$C$3:$D$249,2,FALSE)</f>
        <v>12</v>
      </c>
      <c r="R151" s="227">
        <f>VLOOKUP(E151,Lookups!$C$3:$E$148,2,FALSE)</f>
        <v>12</v>
      </c>
      <c r="S151" s="156"/>
      <c r="T151" s="46" t="e">
        <f>IF(#REF!="A",#REF!*0.5)+_xlfn.IFNA(#N/A,0)</f>
        <v>#REF!</v>
      </c>
      <c r="U151" s="46" t="e">
        <f>IF(#REF!="b",#REF!*0.25)+_xlfn.IFNA(#N/A,0)</f>
        <v>#REF!</v>
      </c>
      <c r="V151" s="46" t="e">
        <f>IF(#REF!="C",#REF!*0.125)+_xlfn.IFNA(#N/A,0)</f>
        <v>#REF!</v>
      </c>
      <c r="W151" s="46">
        <f t="shared" si="84"/>
        <v>1.2309971689999999</v>
      </c>
      <c r="X151" s="46">
        <f t="shared" si="85"/>
        <v>0</v>
      </c>
      <c r="Y151" s="71">
        <f t="shared" si="86"/>
        <v>0</v>
      </c>
      <c r="Z151" s="71"/>
      <c r="AA151" s="71"/>
      <c r="AB151" s="71"/>
      <c r="AC151" s="112">
        <f t="shared" si="87"/>
        <v>0</v>
      </c>
      <c r="AD151" s="112">
        <f t="shared" si="88"/>
        <v>0</v>
      </c>
      <c r="AE151" s="53">
        <f t="shared" si="89"/>
        <v>0</v>
      </c>
      <c r="AF151" s="47">
        <f t="shared" si="90"/>
        <v>0</v>
      </c>
      <c r="AG151" s="47">
        <f t="shared" si="91"/>
        <v>0</v>
      </c>
      <c r="AH151" s="47">
        <f t="shared" si="92"/>
        <v>0</v>
      </c>
      <c r="AI151" s="47">
        <f t="shared" si="93"/>
        <v>0</v>
      </c>
      <c r="AJ151" s="47">
        <f t="shared" si="94"/>
        <v>0</v>
      </c>
      <c r="AK151" s="48">
        <f t="shared" si="95"/>
        <v>0</v>
      </c>
      <c r="AL151" s="48"/>
      <c r="AM151" s="48"/>
      <c r="AN151" s="145"/>
      <c r="AO151" s="145">
        <f t="shared" si="96"/>
        <v>0</v>
      </c>
      <c r="AP151" s="145">
        <f t="shared" si="97"/>
        <v>0</v>
      </c>
      <c r="AQ151" s="414">
        <f t="shared" si="98"/>
        <v>0</v>
      </c>
      <c r="AR151" s="197">
        <f t="shared" si="100"/>
        <v>0</v>
      </c>
      <c r="AS151" s="50">
        <f t="shared" si="101"/>
        <v>0</v>
      </c>
      <c r="AT151" s="50">
        <f t="shared" si="102"/>
        <v>0</v>
      </c>
      <c r="AU151" s="50">
        <f t="shared" si="103"/>
        <v>0</v>
      </c>
      <c r="AV151" s="50">
        <f t="shared" si="104"/>
        <v>0</v>
      </c>
      <c r="AW151" s="50">
        <f t="shared" si="80"/>
        <v>0</v>
      </c>
      <c r="AX151" s="50">
        <f t="shared" si="81"/>
        <v>0</v>
      </c>
      <c r="AY151" s="45">
        <f t="shared" si="82"/>
        <v>0</v>
      </c>
      <c r="AZ151" s="45">
        <f t="shared" si="83"/>
        <v>0</v>
      </c>
      <c r="BA151" s="428">
        <v>44438</v>
      </c>
      <c r="BB151" s="184"/>
      <c r="BC151"/>
      <c r="BD151"/>
    </row>
    <row r="152" spans="1:56" s="187" customFormat="1" ht="15" customHeight="1" x14ac:dyDescent="0.25">
      <c r="A152" s="43" t="s">
        <v>706</v>
      </c>
      <c r="B152" s="85" t="s">
        <v>643</v>
      </c>
      <c r="C152" s="43" t="s">
        <v>164</v>
      </c>
      <c r="D152" s="188" t="s">
        <v>660</v>
      </c>
      <c r="E152" s="191" t="s">
        <v>702</v>
      </c>
      <c r="F152" s="214" t="str">
        <f>VLOOKUP(G152,Lookups!$T$3:$U$2497,2,FALSE)</f>
        <v>CAT 3</v>
      </c>
      <c r="G152" s="76" t="str">
        <f>VLOOKUP(E152,Lookups!$S$3:$T$2492,2,FALSE)</f>
        <v>xxxxxxxxxx3</v>
      </c>
      <c r="H152" s="181" t="str">
        <f t="shared" si="105"/>
        <v>UNFI East xxxxxxxxxx3</v>
      </c>
      <c r="I152" s="43"/>
      <c r="J152" s="43"/>
      <c r="K152" s="161">
        <v>44287</v>
      </c>
      <c r="L152" s="43" t="s">
        <v>97</v>
      </c>
      <c r="M152" s="209" t="s">
        <v>133</v>
      </c>
      <c r="N152" s="225" t="s">
        <v>133</v>
      </c>
      <c r="O152" s="223">
        <f>VLOOKUP(E152,Lookups!$AD$3:$AE$148,2,FALSE)</f>
        <v>1.169229504</v>
      </c>
      <c r="P152" s="226">
        <f>VLOOKUP(E152,Lookups!$AH$3:$AI$148,2,FALSE)</f>
        <v>2.8760148220000001</v>
      </c>
      <c r="Q152" s="174">
        <f>VLOOKUP(E152,Lookups!$C$3:$D$249,2,FALSE)</f>
        <v>12</v>
      </c>
      <c r="R152" s="227">
        <f>VLOOKUP(E152,Lookups!$C$3:$E$148,2,FALSE)</f>
        <v>12</v>
      </c>
      <c r="S152" s="156"/>
      <c r="T152" s="46" t="e">
        <f>IF(#REF!="A",#REF!*0.5)+_xlfn.IFNA(#N/A,0)</f>
        <v>#REF!</v>
      </c>
      <c r="U152" s="46" t="e">
        <f>IF(#REF!="b",#REF!*0.25)+_xlfn.IFNA(#N/A,0)</f>
        <v>#REF!</v>
      </c>
      <c r="V152" s="46" t="e">
        <f>IF(#REF!="C",#REF!*0.125)+_xlfn.IFNA(#N/A,0)</f>
        <v>#REF!</v>
      </c>
      <c r="W152" s="46">
        <f t="shared" si="84"/>
        <v>1.169229504</v>
      </c>
      <c r="X152" s="46">
        <f t="shared" si="85"/>
        <v>0</v>
      </c>
      <c r="Y152" s="71">
        <f t="shared" si="86"/>
        <v>0</v>
      </c>
      <c r="Z152" s="71"/>
      <c r="AA152" s="71"/>
      <c r="AB152" s="71"/>
      <c r="AC152" s="112">
        <f t="shared" si="87"/>
        <v>0</v>
      </c>
      <c r="AD152" s="112">
        <f t="shared" si="88"/>
        <v>0</v>
      </c>
      <c r="AE152" s="53">
        <f t="shared" si="89"/>
        <v>0</v>
      </c>
      <c r="AF152" s="47">
        <f t="shared" si="90"/>
        <v>0</v>
      </c>
      <c r="AG152" s="47">
        <f t="shared" si="91"/>
        <v>0</v>
      </c>
      <c r="AH152" s="47">
        <f t="shared" si="92"/>
        <v>0</v>
      </c>
      <c r="AI152" s="47">
        <f t="shared" si="93"/>
        <v>0</v>
      </c>
      <c r="AJ152" s="47">
        <f t="shared" si="94"/>
        <v>0</v>
      </c>
      <c r="AK152" s="48">
        <f t="shared" si="95"/>
        <v>0</v>
      </c>
      <c r="AL152" s="48"/>
      <c r="AM152" s="48"/>
      <c r="AN152" s="145"/>
      <c r="AO152" s="145">
        <f t="shared" si="96"/>
        <v>0</v>
      </c>
      <c r="AP152" s="145">
        <f t="shared" si="97"/>
        <v>0</v>
      </c>
      <c r="AQ152" s="414">
        <f t="shared" si="98"/>
        <v>0</v>
      </c>
      <c r="AR152" s="197">
        <f t="shared" si="100"/>
        <v>0</v>
      </c>
      <c r="AS152" s="50">
        <f t="shared" si="101"/>
        <v>0</v>
      </c>
      <c r="AT152" s="50">
        <f t="shared" si="102"/>
        <v>0</v>
      </c>
      <c r="AU152" s="50">
        <f t="shared" si="103"/>
        <v>0</v>
      </c>
      <c r="AV152" s="50">
        <f t="shared" si="104"/>
        <v>0</v>
      </c>
      <c r="AW152" s="50">
        <f t="shared" si="80"/>
        <v>0</v>
      </c>
      <c r="AX152" s="50">
        <f t="shared" si="81"/>
        <v>0</v>
      </c>
      <c r="AY152" s="45">
        <f t="shared" si="82"/>
        <v>0</v>
      </c>
      <c r="AZ152" s="45">
        <f t="shared" si="83"/>
        <v>0</v>
      </c>
      <c r="BA152" s="428">
        <v>44438</v>
      </c>
      <c r="BB152" s="184"/>
      <c r="BC152"/>
      <c r="BD152"/>
    </row>
    <row r="153" spans="1:56" s="187" customFormat="1" ht="15" customHeight="1" x14ac:dyDescent="0.25">
      <c r="A153" s="43" t="s">
        <v>706</v>
      </c>
      <c r="B153" s="85" t="s">
        <v>643</v>
      </c>
      <c r="C153" s="43" t="s">
        <v>164</v>
      </c>
      <c r="D153" s="188" t="s">
        <v>660</v>
      </c>
      <c r="E153" s="191" t="s">
        <v>703</v>
      </c>
      <c r="F153" s="214" t="str">
        <f>VLOOKUP(G153,Lookups!$T$3:$U$2497,2,FALSE)</f>
        <v>CAT 4</v>
      </c>
      <c r="G153" s="76" t="str">
        <f>VLOOKUP(E153,Lookups!$S$3:$T$2492,2,FALSE)</f>
        <v>xxxxxxxxxx4</v>
      </c>
      <c r="H153" s="181" t="str">
        <f t="shared" si="105"/>
        <v>UNFI East xxxxxxxxxx4</v>
      </c>
      <c r="I153" s="43"/>
      <c r="J153" s="43"/>
      <c r="K153" s="161">
        <v>44287</v>
      </c>
      <c r="L153" s="43" t="s">
        <v>97</v>
      </c>
      <c r="M153" s="209" t="s">
        <v>133</v>
      </c>
      <c r="N153" s="225" t="s">
        <v>133</v>
      </c>
      <c r="O153" s="223">
        <f>VLOOKUP(E153,Lookups!$AD$3:$AE$148,2,FALSE)</f>
        <v>1.2623833040000001</v>
      </c>
      <c r="P153" s="226">
        <f>VLOOKUP(E153,Lookups!$AH$3:$AI$148,2,FALSE)</f>
        <v>2.370249088</v>
      </c>
      <c r="Q153" s="174">
        <f>VLOOKUP(E153,Lookups!$C$3:$D$249,2,FALSE)</f>
        <v>12</v>
      </c>
      <c r="R153" s="227">
        <f>VLOOKUP(E153,Lookups!$C$3:$E$148,2,FALSE)</f>
        <v>12</v>
      </c>
      <c r="S153" s="156"/>
      <c r="T153" s="46" t="e">
        <f>IF(#REF!="A",#REF!*0.5)+_xlfn.IFNA(#N/A,0)</f>
        <v>#REF!</v>
      </c>
      <c r="U153" s="46" t="e">
        <f>IF(#REF!="b",#REF!*0.25)+_xlfn.IFNA(#N/A,0)</f>
        <v>#REF!</v>
      </c>
      <c r="V153" s="46" t="e">
        <f>IF(#REF!="C",#REF!*0.125)+_xlfn.IFNA(#N/A,0)</f>
        <v>#REF!</v>
      </c>
      <c r="W153" s="46">
        <f t="shared" si="84"/>
        <v>1.2623833040000001</v>
      </c>
      <c r="X153" s="46">
        <f t="shared" si="85"/>
        <v>0</v>
      </c>
      <c r="Y153" s="71">
        <f t="shared" si="86"/>
        <v>0</v>
      </c>
      <c r="Z153" s="71"/>
      <c r="AA153" s="71"/>
      <c r="AB153" s="71"/>
      <c r="AC153" s="112">
        <f t="shared" si="87"/>
        <v>0</v>
      </c>
      <c r="AD153" s="112">
        <f t="shared" si="88"/>
        <v>0</v>
      </c>
      <c r="AE153" s="53">
        <f t="shared" si="89"/>
        <v>0</v>
      </c>
      <c r="AF153" s="47">
        <f t="shared" si="90"/>
        <v>0</v>
      </c>
      <c r="AG153" s="47">
        <f t="shared" si="91"/>
        <v>0</v>
      </c>
      <c r="AH153" s="47">
        <f t="shared" si="92"/>
        <v>0</v>
      </c>
      <c r="AI153" s="47">
        <f t="shared" si="93"/>
        <v>0</v>
      </c>
      <c r="AJ153" s="47">
        <f t="shared" si="94"/>
        <v>0</v>
      </c>
      <c r="AK153" s="48">
        <f t="shared" si="95"/>
        <v>0</v>
      </c>
      <c r="AL153" s="48"/>
      <c r="AM153" s="48"/>
      <c r="AN153" s="145"/>
      <c r="AO153" s="145">
        <f t="shared" si="96"/>
        <v>0</v>
      </c>
      <c r="AP153" s="145">
        <f t="shared" si="97"/>
        <v>0</v>
      </c>
      <c r="AQ153" s="414">
        <f t="shared" si="98"/>
        <v>0</v>
      </c>
      <c r="AR153" s="197">
        <f t="shared" si="100"/>
        <v>0</v>
      </c>
      <c r="AS153" s="50">
        <f t="shared" si="101"/>
        <v>0</v>
      </c>
      <c r="AT153" s="50">
        <f t="shared" si="102"/>
        <v>0</v>
      </c>
      <c r="AU153" s="50">
        <f t="shared" si="103"/>
        <v>0</v>
      </c>
      <c r="AV153" s="50">
        <f t="shared" si="104"/>
        <v>0</v>
      </c>
      <c r="AW153" s="50">
        <f t="shared" si="80"/>
        <v>0</v>
      </c>
      <c r="AX153" s="50">
        <f t="shared" si="81"/>
        <v>0</v>
      </c>
      <c r="AY153" s="45">
        <f t="shared" si="82"/>
        <v>0</v>
      </c>
      <c r="AZ153" s="45">
        <f t="shared" si="83"/>
        <v>0</v>
      </c>
      <c r="BA153" s="428">
        <v>44438</v>
      </c>
      <c r="BB153" s="184"/>
      <c r="BC153"/>
      <c r="BD153"/>
    </row>
    <row r="154" spans="1:56" s="187" customFormat="1" ht="15" customHeight="1" x14ac:dyDescent="0.25">
      <c r="A154" s="43" t="s">
        <v>706</v>
      </c>
      <c r="B154" s="85" t="s">
        <v>643</v>
      </c>
      <c r="C154" s="43" t="s">
        <v>164</v>
      </c>
      <c r="D154" s="188" t="s">
        <v>660</v>
      </c>
      <c r="E154" s="191" t="s">
        <v>704</v>
      </c>
      <c r="F154" s="214" t="str">
        <f>VLOOKUP(G154,Lookups!$T$3:$U$2497,2,FALSE)</f>
        <v>CAT 5</v>
      </c>
      <c r="G154" s="76" t="str">
        <f>VLOOKUP(E154,Lookups!$S$3:$T$2492,2,FALSE)</f>
        <v>xxxxxxxxxx5</v>
      </c>
      <c r="H154" s="181" t="str">
        <f t="shared" si="105"/>
        <v>UNFI East xxxxxxxxxx5</v>
      </c>
      <c r="I154" s="43"/>
      <c r="J154" s="43"/>
      <c r="K154" s="161">
        <v>44287</v>
      </c>
      <c r="L154" s="43" t="s">
        <v>97</v>
      </c>
      <c r="M154" s="209" t="s">
        <v>133</v>
      </c>
      <c r="N154" s="225" t="s">
        <v>133</v>
      </c>
      <c r="O154" s="223">
        <f>VLOOKUP(E154,Lookups!$AD$3:$AE$148,2,FALSE)</f>
        <v>1.0035713159999999</v>
      </c>
      <c r="P154" s="226">
        <f>VLOOKUP(E154,Lookups!$AH$3:$AI$148,2,FALSE)</f>
        <v>1.926370728</v>
      </c>
      <c r="Q154" s="174">
        <f>VLOOKUP(E154,Lookups!$C$3:$D$249,2,FALSE)</f>
        <v>12</v>
      </c>
      <c r="R154" s="227">
        <f>VLOOKUP(E154,Lookups!$C$3:$E$148,2,FALSE)</f>
        <v>12</v>
      </c>
      <c r="S154" s="156"/>
      <c r="T154" s="46" t="e">
        <f>IF(#REF!="A",#REF!*0.5)+_xlfn.IFNA(#N/A,0)</f>
        <v>#REF!</v>
      </c>
      <c r="U154" s="46" t="e">
        <f>IF(#REF!="b",#REF!*0.25)+_xlfn.IFNA(#N/A,0)</f>
        <v>#REF!</v>
      </c>
      <c r="V154" s="46" t="e">
        <f>IF(#REF!="C",#REF!*0.125)+_xlfn.IFNA(#N/A,0)</f>
        <v>#REF!</v>
      </c>
      <c r="W154" s="46">
        <f t="shared" si="84"/>
        <v>1.0035713159999999</v>
      </c>
      <c r="X154" s="46">
        <f t="shared" si="85"/>
        <v>0</v>
      </c>
      <c r="Y154" s="71">
        <f t="shared" si="86"/>
        <v>0</v>
      </c>
      <c r="Z154" s="71"/>
      <c r="AA154" s="71"/>
      <c r="AB154" s="71"/>
      <c r="AC154" s="112">
        <f t="shared" si="87"/>
        <v>0</v>
      </c>
      <c r="AD154" s="112">
        <f t="shared" si="88"/>
        <v>0</v>
      </c>
      <c r="AE154" s="53">
        <f t="shared" si="89"/>
        <v>0</v>
      </c>
      <c r="AF154" s="47">
        <f t="shared" si="90"/>
        <v>0</v>
      </c>
      <c r="AG154" s="47">
        <f t="shared" si="91"/>
        <v>0</v>
      </c>
      <c r="AH154" s="47">
        <f t="shared" si="92"/>
        <v>0</v>
      </c>
      <c r="AI154" s="47">
        <f t="shared" si="93"/>
        <v>0</v>
      </c>
      <c r="AJ154" s="47">
        <f t="shared" si="94"/>
        <v>0</v>
      </c>
      <c r="AK154" s="48">
        <f t="shared" si="95"/>
        <v>0</v>
      </c>
      <c r="AL154" s="48"/>
      <c r="AM154" s="48"/>
      <c r="AN154" s="145"/>
      <c r="AO154" s="145">
        <f t="shared" si="96"/>
        <v>0</v>
      </c>
      <c r="AP154" s="145">
        <f t="shared" si="97"/>
        <v>0</v>
      </c>
      <c r="AQ154" s="414">
        <f t="shared" si="98"/>
        <v>0</v>
      </c>
      <c r="AR154" s="197">
        <f t="shared" si="100"/>
        <v>0</v>
      </c>
      <c r="AS154" s="50">
        <f t="shared" si="101"/>
        <v>0</v>
      </c>
      <c r="AT154" s="50">
        <f t="shared" si="102"/>
        <v>0</v>
      </c>
      <c r="AU154" s="50">
        <f t="shared" si="103"/>
        <v>0</v>
      </c>
      <c r="AV154" s="50">
        <f t="shared" si="104"/>
        <v>0</v>
      </c>
      <c r="AW154" s="50">
        <f t="shared" si="80"/>
        <v>0</v>
      </c>
      <c r="AX154" s="50">
        <f t="shared" si="81"/>
        <v>0</v>
      </c>
      <c r="AY154" s="45">
        <f t="shared" si="82"/>
        <v>0</v>
      </c>
      <c r="AZ154" s="45">
        <f t="shared" si="83"/>
        <v>0</v>
      </c>
      <c r="BA154" s="428">
        <v>44438</v>
      </c>
      <c r="BB154" s="184"/>
      <c r="BC154"/>
      <c r="BD154"/>
    </row>
    <row r="155" spans="1:56" ht="15" customHeight="1" x14ac:dyDescent="0.25">
      <c r="A155" s="43" t="s">
        <v>706</v>
      </c>
      <c r="B155" s="85" t="s">
        <v>102</v>
      </c>
      <c r="C155" s="43" t="s">
        <v>164</v>
      </c>
      <c r="D155" s="188" t="s">
        <v>660</v>
      </c>
      <c r="E155" s="94" t="s">
        <v>700</v>
      </c>
      <c r="F155" s="214" t="str">
        <f>VLOOKUP(G155,Lookups!$T$3:$U$2497,2,FALSE)</f>
        <v>CAT 1</v>
      </c>
      <c r="G155" s="76" t="str">
        <f>VLOOKUP(E155,Lookups!$S$3:$T$2492,2,FALSE)</f>
        <v>xxxxxxxxxx1</v>
      </c>
      <c r="H155" s="181" t="str">
        <f t="shared" si="105"/>
        <v>UNFI East xxxxxxxxxx1</v>
      </c>
      <c r="I155" s="157"/>
      <c r="J155" s="157"/>
      <c r="K155" s="177">
        <v>44287</v>
      </c>
      <c r="L155" s="43" t="s">
        <v>97</v>
      </c>
      <c r="M155" s="209" t="s">
        <v>133</v>
      </c>
      <c r="N155" s="237" t="s">
        <v>133</v>
      </c>
      <c r="O155" s="223">
        <f>VLOOKUP(E155,Lookups!$AD$3:$AE$148,2,FALSE)</f>
        <v>1.2</v>
      </c>
      <c r="P155" s="226">
        <f>VLOOKUP(E155,Lookups!$AH$3:$AI$148,2,FALSE)</f>
        <v>3</v>
      </c>
      <c r="Q155" s="174">
        <f>VLOOKUP(E155,Lookups!$C$3:$D$249,2,FALSE)</f>
        <v>12</v>
      </c>
      <c r="R155" s="227">
        <f>VLOOKUP(E155,Lookups!$C$3:$E$148,2,FALSE)</f>
        <v>12</v>
      </c>
      <c r="S155" s="156"/>
      <c r="T155" s="46" t="e">
        <f>IF(#REF!="A",#REF!*0.5)+_xlfn.IFNA(#N/A,0)</f>
        <v>#REF!</v>
      </c>
      <c r="U155" s="46" t="e">
        <f>IF(#REF!="b",#REF!*0.25)+_xlfn.IFNA(#N/A,0)</f>
        <v>#REF!</v>
      </c>
      <c r="V155" s="46" t="e">
        <f>IF(#REF!="C",#REF!*0.125)+_xlfn.IFNA(#N/A,0)</f>
        <v>#REF!</v>
      </c>
      <c r="W155" s="46">
        <f t="shared" si="84"/>
        <v>1.2</v>
      </c>
      <c r="X155" s="46">
        <f t="shared" si="85"/>
        <v>0</v>
      </c>
      <c r="Y155" s="71">
        <f t="shared" si="86"/>
        <v>0</v>
      </c>
      <c r="Z155" s="71"/>
      <c r="AA155" s="71"/>
      <c r="AB155" s="71"/>
      <c r="AC155" s="112">
        <f t="shared" si="87"/>
        <v>0</v>
      </c>
      <c r="AD155" s="112">
        <f t="shared" si="88"/>
        <v>0</v>
      </c>
      <c r="AE155" s="53">
        <f t="shared" si="89"/>
        <v>0</v>
      </c>
      <c r="AF155" s="47">
        <f t="shared" si="90"/>
        <v>0</v>
      </c>
      <c r="AG155" s="47">
        <f t="shared" si="91"/>
        <v>0</v>
      </c>
      <c r="AH155" s="47">
        <f t="shared" si="92"/>
        <v>0</v>
      </c>
      <c r="AI155" s="47">
        <f t="shared" si="93"/>
        <v>0</v>
      </c>
      <c r="AJ155" s="47">
        <f t="shared" si="94"/>
        <v>0</v>
      </c>
      <c r="AK155" s="48">
        <f t="shared" si="95"/>
        <v>0</v>
      </c>
      <c r="AL155" s="48"/>
      <c r="AM155" s="48"/>
      <c r="AN155" s="145"/>
      <c r="AO155" s="145">
        <f t="shared" si="96"/>
        <v>0</v>
      </c>
      <c r="AP155" s="145">
        <f t="shared" si="97"/>
        <v>0</v>
      </c>
      <c r="AQ155" s="414">
        <f t="shared" si="98"/>
        <v>0</v>
      </c>
      <c r="AR155" s="197">
        <f t="shared" si="100"/>
        <v>0</v>
      </c>
      <c r="AS155" s="50">
        <f t="shared" si="101"/>
        <v>0</v>
      </c>
      <c r="AT155" s="50">
        <f t="shared" si="102"/>
        <v>0</v>
      </c>
      <c r="AU155" s="50">
        <f t="shared" si="103"/>
        <v>0</v>
      </c>
      <c r="AV155" s="50">
        <f t="shared" si="104"/>
        <v>0</v>
      </c>
      <c r="AW155" s="50">
        <f t="shared" si="80"/>
        <v>0</v>
      </c>
      <c r="AX155" s="50">
        <f t="shared" si="81"/>
        <v>0</v>
      </c>
      <c r="AY155" s="45">
        <f t="shared" si="82"/>
        <v>0</v>
      </c>
      <c r="AZ155" s="45">
        <f t="shared" si="83"/>
        <v>0</v>
      </c>
      <c r="BA155" s="429">
        <v>44438</v>
      </c>
      <c r="BB155" s="184"/>
      <c r="BC155" s="187"/>
      <c r="BD155" s="187"/>
    </row>
    <row r="156" spans="1:56" ht="15" customHeight="1" x14ac:dyDescent="0.25">
      <c r="A156" s="43" t="s">
        <v>706</v>
      </c>
      <c r="B156" s="85" t="s">
        <v>102</v>
      </c>
      <c r="C156" s="43" t="s">
        <v>164</v>
      </c>
      <c r="D156" s="188" t="s">
        <v>660</v>
      </c>
      <c r="E156" s="94" t="s">
        <v>701</v>
      </c>
      <c r="F156" s="214" t="str">
        <f>VLOOKUP(G156,Lookups!$T$3:$U$2497,2,FALSE)</f>
        <v>CAT 2</v>
      </c>
      <c r="G156" s="76" t="str">
        <f>VLOOKUP(E156,Lookups!$S$3:$T$2492,2,FALSE)</f>
        <v>xxxxxxxxxx2</v>
      </c>
      <c r="H156" s="181" t="str">
        <f t="shared" si="105"/>
        <v>UNFI East xxxxxxxxxx2</v>
      </c>
      <c r="I156" s="157"/>
      <c r="J156" s="157"/>
      <c r="K156" s="177">
        <v>44287</v>
      </c>
      <c r="L156" s="43" t="s">
        <v>97</v>
      </c>
      <c r="M156" s="209" t="s">
        <v>133</v>
      </c>
      <c r="N156" s="237" t="s">
        <v>133</v>
      </c>
      <c r="O156" s="223">
        <f>VLOOKUP(E156,Lookups!$AD$3:$AE$148,2,FALSE)</f>
        <v>1.2309971689999999</v>
      </c>
      <c r="P156" s="226">
        <f>VLOOKUP(E156,Lookups!$AH$3:$AI$148,2,FALSE)</f>
        <v>2.5038011689999999</v>
      </c>
      <c r="Q156" s="174">
        <f>VLOOKUP(E156,Lookups!$C$3:$D$249,2,FALSE)</f>
        <v>12</v>
      </c>
      <c r="R156" s="227">
        <f>VLOOKUP(E156,Lookups!$C$3:$E$148,2,FALSE)</f>
        <v>12</v>
      </c>
      <c r="S156" s="156"/>
      <c r="T156" s="46" t="e">
        <f>IF(#REF!="A",#REF!*0.5)+_xlfn.IFNA(#N/A,0)</f>
        <v>#REF!</v>
      </c>
      <c r="U156" s="46" t="e">
        <f>IF(#REF!="b",#REF!*0.25)+_xlfn.IFNA(#N/A,0)</f>
        <v>#REF!</v>
      </c>
      <c r="V156" s="46" t="e">
        <f>IF(#REF!="C",#REF!*0.125)+_xlfn.IFNA(#N/A,0)</f>
        <v>#REF!</v>
      </c>
      <c r="W156" s="46">
        <f t="shared" si="84"/>
        <v>1.2309971689999999</v>
      </c>
      <c r="X156" s="46">
        <f t="shared" si="85"/>
        <v>0</v>
      </c>
      <c r="Y156" s="71">
        <f t="shared" si="86"/>
        <v>0</v>
      </c>
      <c r="Z156" s="71"/>
      <c r="AA156" s="71"/>
      <c r="AB156" s="71"/>
      <c r="AC156" s="112">
        <f t="shared" si="87"/>
        <v>0</v>
      </c>
      <c r="AD156" s="112">
        <f t="shared" si="88"/>
        <v>0</v>
      </c>
      <c r="AE156" s="53">
        <f t="shared" si="89"/>
        <v>0</v>
      </c>
      <c r="AF156" s="47">
        <f t="shared" si="90"/>
        <v>0</v>
      </c>
      <c r="AG156" s="47">
        <f t="shared" si="91"/>
        <v>0</v>
      </c>
      <c r="AH156" s="47">
        <f t="shared" si="92"/>
        <v>0</v>
      </c>
      <c r="AI156" s="47">
        <f t="shared" si="93"/>
        <v>0</v>
      </c>
      <c r="AJ156" s="47">
        <f t="shared" si="94"/>
        <v>0</v>
      </c>
      <c r="AK156" s="48">
        <f t="shared" si="95"/>
        <v>0</v>
      </c>
      <c r="AL156" s="48"/>
      <c r="AM156" s="48"/>
      <c r="AN156" s="145"/>
      <c r="AO156" s="145">
        <f t="shared" si="96"/>
        <v>0</v>
      </c>
      <c r="AP156" s="145">
        <f t="shared" si="97"/>
        <v>0</v>
      </c>
      <c r="AQ156" s="414">
        <f t="shared" si="98"/>
        <v>0</v>
      </c>
      <c r="AR156" s="197">
        <f t="shared" si="100"/>
        <v>0</v>
      </c>
      <c r="AS156" s="50">
        <f t="shared" si="101"/>
        <v>0</v>
      </c>
      <c r="AT156" s="50">
        <f t="shared" si="102"/>
        <v>0</v>
      </c>
      <c r="AU156" s="50">
        <f t="shared" si="103"/>
        <v>0</v>
      </c>
      <c r="AV156" s="50">
        <f t="shared" si="104"/>
        <v>0</v>
      </c>
      <c r="AW156" s="50">
        <f t="shared" si="80"/>
        <v>0</v>
      </c>
      <c r="AX156" s="50">
        <f t="shared" si="81"/>
        <v>0</v>
      </c>
      <c r="AY156" s="45">
        <f t="shared" si="82"/>
        <v>0</v>
      </c>
      <c r="AZ156" s="45">
        <f t="shared" si="83"/>
        <v>0</v>
      </c>
      <c r="BA156" s="429">
        <v>44438</v>
      </c>
      <c r="BB156" s="184"/>
      <c r="BC156" s="187"/>
      <c r="BD156" s="187"/>
    </row>
    <row r="157" spans="1:56" ht="15" customHeight="1" x14ac:dyDescent="0.25">
      <c r="A157" s="43" t="s">
        <v>706</v>
      </c>
      <c r="B157" s="85" t="s">
        <v>102</v>
      </c>
      <c r="C157" s="43" t="s">
        <v>164</v>
      </c>
      <c r="D157" s="188" t="s">
        <v>660</v>
      </c>
      <c r="E157" s="191" t="s">
        <v>702</v>
      </c>
      <c r="F157" s="214" t="str">
        <f>VLOOKUP(G157,Lookups!$T$3:$U$2497,2,FALSE)</f>
        <v>CAT 3</v>
      </c>
      <c r="G157" s="76" t="str">
        <f>VLOOKUP(E157,Lookups!$S$3:$T$2492,2,FALSE)</f>
        <v>xxxxxxxxxx3</v>
      </c>
      <c r="H157" s="181" t="str">
        <f t="shared" si="105"/>
        <v>UNFI East xxxxxxxxxx3</v>
      </c>
      <c r="I157" s="157"/>
      <c r="J157" s="157"/>
      <c r="K157" s="177">
        <v>44287</v>
      </c>
      <c r="L157" s="43" t="s">
        <v>97</v>
      </c>
      <c r="M157" s="209" t="s">
        <v>133</v>
      </c>
      <c r="N157" s="237" t="s">
        <v>133</v>
      </c>
      <c r="O157" s="223">
        <f>VLOOKUP(E157,Lookups!$AD$3:$AE$148,2,FALSE)</f>
        <v>1.169229504</v>
      </c>
      <c r="P157" s="226">
        <f>VLOOKUP(E157,Lookups!$AH$3:$AI$148,2,FALSE)</f>
        <v>2.8760148220000001</v>
      </c>
      <c r="Q157" s="174">
        <f>VLOOKUP(E157,Lookups!$C$3:$D$249,2,FALSE)</f>
        <v>12</v>
      </c>
      <c r="R157" s="227">
        <f>VLOOKUP(E157,Lookups!$C$3:$E$148,2,FALSE)</f>
        <v>12</v>
      </c>
      <c r="S157" s="156"/>
      <c r="T157" s="46" t="e">
        <f>IF(#REF!="A",#REF!*0.5)+_xlfn.IFNA(#N/A,0)</f>
        <v>#REF!</v>
      </c>
      <c r="U157" s="46" t="e">
        <f>IF(#REF!="b",#REF!*0.25)+_xlfn.IFNA(#N/A,0)</f>
        <v>#REF!</v>
      </c>
      <c r="V157" s="46" t="e">
        <f>IF(#REF!="C",#REF!*0.125)+_xlfn.IFNA(#N/A,0)</f>
        <v>#REF!</v>
      </c>
      <c r="W157" s="46">
        <f t="shared" si="84"/>
        <v>1.169229504</v>
      </c>
      <c r="X157" s="46">
        <f t="shared" si="85"/>
        <v>0</v>
      </c>
      <c r="Y157" s="71">
        <f t="shared" si="86"/>
        <v>0</v>
      </c>
      <c r="Z157" s="71"/>
      <c r="AA157" s="71"/>
      <c r="AB157" s="71"/>
      <c r="AC157" s="112">
        <f t="shared" si="87"/>
        <v>0</v>
      </c>
      <c r="AD157" s="112">
        <f t="shared" si="88"/>
        <v>0</v>
      </c>
      <c r="AE157" s="53">
        <f t="shared" si="89"/>
        <v>0</v>
      </c>
      <c r="AF157" s="47">
        <f t="shared" si="90"/>
        <v>0</v>
      </c>
      <c r="AG157" s="47">
        <f t="shared" si="91"/>
        <v>0</v>
      </c>
      <c r="AH157" s="47">
        <f t="shared" si="92"/>
        <v>0</v>
      </c>
      <c r="AI157" s="47">
        <f t="shared" si="93"/>
        <v>0</v>
      </c>
      <c r="AJ157" s="47">
        <f t="shared" si="94"/>
        <v>0</v>
      </c>
      <c r="AK157" s="48">
        <f t="shared" si="95"/>
        <v>0</v>
      </c>
      <c r="AL157" s="48"/>
      <c r="AM157" s="48"/>
      <c r="AN157" s="145"/>
      <c r="AO157" s="145">
        <f t="shared" si="96"/>
        <v>0</v>
      </c>
      <c r="AP157" s="145">
        <f t="shared" si="97"/>
        <v>0</v>
      </c>
      <c r="AQ157" s="414">
        <f t="shared" si="98"/>
        <v>0</v>
      </c>
      <c r="AR157" s="197">
        <f t="shared" si="100"/>
        <v>0</v>
      </c>
      <c r="AS157" s="50">
        <f t="shared" si="101"/>
        <v>0</v>
      </c>
      <c r="AT157" s="50">
        <f t="shared" si="102"/>
        <v>0</v>
      </c>
      <c r="AU157" s="50">
        <f t="shared" si="103"/>
        <v>0</v>
      </c>
      <c r="AV157" s="50">
        <f t="shared" si="104"/>
        <v>0</v>
      </c>
      <c r="AW157" s="50">
        <f t="shared" si="80"/>
        <v>0</v>
      </c>
      <c r="AX157" s="50">
        <f t="shared" si="81"/>
        <v>0</v>
      </c>
      <c r="AY157" s="45">
        <f t="shared" si="82"/>
        <v>0</v>
      </c>
      <c r="AZ157" s="45">
        <f t="shared" si="83"/>
        <v>0</v>
      </c>
      <c r="BA157" s="429">
        <v>44438</v>
      </c>
      <c r="BB157" s="184"/>
      <c r="BC157" s="187"/>
      <c r="BD157" s="187"/>
    </row>
    <row r="158" spans="1:56" ht="15" customHeight="1" x14ac:dyDescent="0.25">
      <c r="A158" s="43" t="s">
        <v>706</v>
      </c>
      <c r="B158" s="85" t="s">
        <v>102</v>
      </c>
      <c r="C158" s="43" t="s">
        <v>164</v>
      </c>
      <c r="D158" s="188" t="s">
        <v>660</v>
      </c>
      <c r="E158" s="191" t="s">
        <v>703</v>
      </c>
      <c r="F158" s="214" t="str">
        <f>VLOOKUP(G158,Lookups!$T$3:$U$2497,2,FALSE)</f>
        <v>CAT 4</v>
      </c>
      <c r="G158" s="76" t="str">
        <f>VLOOKUP(E158,Lookups!$S$3:$T$2492,2,FALSE)</f>
        <v>xxxxxxxxxx4</v>
      </c>
      <c r="H158" s="181" t="str">
        <f t="shared" si="105"/>
        <v>UNFI East xxxxxxxxxx4</v>
      </c>
      <c r="I158" s="157"/>
      <c r="J158" s="157"/>
      <c r="K158" s="159">
        <v>44287</v>
      </c>
      <c r="L158" s="43" t="s">
        <v>97</v>
      </c>
      <c r="M158" s="209" t="s">
        <v>133</v>
      </c>
      <c r="N158" s="237" t="s">
        <v>133</v>
      </c>
      <c r="O158" s="223">
        <f>VLOOKUP(E158,Lookups!$AD$3:$AE$148,2,FALSE)</f>
        <v>1.2623833040000001</v>
      </c>
      <c r="P158" s="226">
        <f>VLOOKUP(E158,Lookups!$AH$3:$AI$148,2,FALSE)</f>
        <v>2.370249088</v>
      </c>
      <c r="Q158" s="174">
        <f>VLOOKUP(E158,Lookups!$C$3:$D$249,2,FALSE)</f>
        <v>12</v>
      </c>
      <c r="R158" s="227">
        <f>VLOOKUP(E158,Lookups!$C$3:$E$148,2,FALSE)</f>
        <v>12</v>
      </c>
      <c r="S158" s="156"/>
      <c r="T158" s="46" t="e">
        <f>IF(#REF!="A",#REF!*0.5)+_xlfn.IFNA(#N/A,0)</f>
        <v>#REF!</v>
      </c>
      <c r="U158" s="46" t="e">
        <f>IF(#REF!="b",#REF!*0.25)+_xlfn.IFNA(#N/A,0)</f>
        <v>#REF!</v>
      </c>
      <c r="V158" s="46" t="e">
        <f>IF(#REF!="C",#REF!*0.125)+_xlfn.IFNA(#N/A,0)</f>
        <v>#REF!</v>
      </c>
      <c r="W158" s="46">
        <f t="shared" si="84"/>
        <v>1.2623833040000001</v>
      </c>
      <c r="X158" s="46">
        <f t="shared" si="85"/>
        <v>0</v>
      </c>
      <c r="Y158" s="71">
        <f t="shared" si="86"/>
        <v>0</v>
      </c>
      <c r="Z158" s="71"/>
      <c r="AA158" s="71"/>
      <c r="AB158" s="71"/>
      <c r="AC158" s="112">
        <f t="shared" si="87"/>
        <v>0</v>
      </c>
      <c r="AD158" s="112">
        <f t="shared" si="88"/>
        <v>0</v>
      </c>
      <c r="AE158" s="53">
        <f t="shared" si="89"/>
        <v>0</v>
      </c>
      <c r="AF158" s="47">
        <f t="shared" si="90"/>
        <v>0</v>
      </c>
      <c r="AG158" s="47">
        <f t="shared" si="91"/>
        <v>0</v>
      </c>
      <c r="AH158" s="47">
        <f t="shared" si="92"/>
        <v>0</v>
      </c>
      <c r="AI158" s="47">
        <f t="shared" si="93"/>
        <v>0</v>
      </c>
      <c r="AJ158" s="47">
        <f t="shared" si="94"/>
        <v>0</v>
      </c>
      <c r="AK158" s="48">
        <f t="shared" si="95"/>
        <v>0</v>
      </c>
      <c r="AL158" s="48"/>
      <c r="AM158" s="48"/>
      <c r="AN158" s="145"/>
      <c r="AO158" s="145">
        <f t="shared" si="96"/>
        <v>0</v>
      </c>
      <c r="AP158" s="145">
        <f t="shared" si="97"/>
        <v>0</v>
      </c>
      <c r="AQ158" s="414">
        <f t="shared" si="98"/>
        <v>0</v>
      </c>
      <c r="AR158" s="197">
        <f t="shared" si="100"/>
        <v>0</v>
      </c>
      <c r="AS158" s="50">
        <f t="shared" si="101"/>
        <v>0</v>
      </c>
      <c r="AT158" s="50">
        <f t="shared" si="102"/>
        <v>0</v>
      </c>
      <c r="AU158" s="50">
        <f t="shared" si="103"/>
        <v>0</v>
      </c>
      <c r="AV158" s="50">
        <f t="shared" si="104"/>
        <v>0</v>
      </c>
      <c r="AW158" s="50">
        <f t="shared" si="80"/>
        <v>0</v>
      </c>
      <c r="AX158" s="50">
        <f t="shared" si="81"/>
        <v>0</v>
      </c>
      <c r="AY158" s="45">
        <f t="shared" si="82"/>
        <v>0</v>
      </c>
      <c r="AZ158" s="45">
        <f t="shared" si="83"/>
        <v>0</v>
      </c>
      <c r="BA158" s="429">
        <v>44438</v>
      </c>
      <c r="BB158" s="184"/>
      <c r="BC158" s="187"/>
      <c r="BD158" s="187"/>
    </row>
    <row r="159" spans="1:56" ht="15" customHeight="1" x14ac:dyDescent="0.25">
      <c r="A159" s="43" t="s">
        <v>706</v>
      </c>
      <c r="B159" s="85" t="s">
        <v>102</v>
      </c>
      <c r="C159" s="43" t="s">
        <v>164</v>
      </c>
      <c r="D159" s="188" t="s">
        <v>660</v>
      </c>
      <c r="E159" s="191" t="s">
        <v>704</v>
      </c>
      <c r="F159" s="214" t="str">
        <f>VLOOKUP(G159,Lookups!$T$3:$U$2497,2,FALSE)</f>
        <v>CAT 5</v>
      </c>
      <c r="G159" s="76" t="str">
        <f>VLOOKUP(E159,Lookups!$S$3:$T$2492,2,FALSE)</f>
        <v>xxxxxxxxxx5</v>
      </c>
      <c r="H159" s="181" t="str">
        <f t="shared" si="105"/>
        <v>UNFI East xxxxxxxxxx5</v>
      </c>
      <c r="I159" s="157"/>
      <c r="J159" s="157"/>
      <c r="K159" s="159">
        <v>44287</v>
      </c>
      <c r="L159" s="43" t="s">
        <v>97</v>
      </c>
      <c r="M159" s="209" t="s">
        <v>133</v>
      </c>
      <c r="N159" s="237" t="s">
        <v>133</v>
      </c>
      <c r="O159" s="223">
        <f>VLOOKUP(E159,Lookups!$AD$3:$AE$148,2,FALSE)</f>
        <v>1.0035713159999999</v>
      </c>
      <c r="P159" s="226">
        <f>VLOOKUP(E159,Lookups!$AH$3:$AI$148,2,FALSE)</f>
        <v>1.926370728</v>
      </c>
      <c r="Q159" s="174">
        <f>VLOOKUP(E159,Lookups!$C$3:$D$249,2,FALSE)</f>
        <v>12</v>
      </c>
      <c r="R159" s="227">
        <f>VLOOKUP(E159,Lookups!$C$3:$E$148,2,FALSE)</f>
        <v>12</v>
      </c>
      <c r="S159" s="156"/>
      <c r="T159" s="46" t="e">
        <f>IF(#REF!="A",#REF!*0.5)+_xlfn.IFNA(#N/A,0)</f>
        <v>#REF!</v>
      </c>
      <c r="U159" s="46" t="e">
        <f>IF(#REF!="b",#REF!*0.25)+_xlfn.IFNA(#N/A,0)</f>
        <v>#REF!</v>
      </c>
      <c r="V159" s="46" t="e">
        <f>IF(#REF!="C",#REF!*0.125)+_xlfn.IFNA(#N/A,0)</f>
        <v>#REF!</v>
      </c>
      <c r="W159" s="46">
        <f t="shared" si="84"/>
        <v>1.0035713159999999</v>
      </c>
      <c r="X159" s="46">
        <f t="shared" si="85"/>
        <v>0</v>
      </c>
      <c r="Y159" s="71">
        <f t="shared" si="86"/>
        <v>0</v>
      </c>
      <c r="Z159" s="71"/>
      <c r="AA159" s="71"/>
      <c r="AB159" s="71"/>
      <c r="AC159" s="112">
        <f t="shared" si="87"/>
        <v>0</v>
      </c>
      <c r="AD159" s="112">
        <f t="shared" si="88"/>
        <v>0</v>
      </c>
      <c r="AE159" s="53">
        <f t="shared" si="89"/>
        <v>0</v>
      </c>
      <c r="AF159" s="47">
        <f t="shared" si="90"/>
        <v>0</v>
      </c>
      <c r="AG159" s="47">
        <f t="shared" si="91"/>
        <v>0</v>
      </c>
      <c r="AH159" s="47">
        <f t="shared" si="92"/>
        <v>0</v>
      </c>
      <c r="AI159" s="47">
        <f t="shared" si="93"/>
        <v>0</v>
      </c>
      <c r="AJ159" s="47">
        <f t="shared" si="94"/>
        <v>0</v>
      </c>
      <c r="AK159" s="48">
        <f t="shared" si="95"/>
        <v>0</v>
      </c>
      <c r="AL159" s="48"/>
      <c r="AM159" s="48"/>
      <c r="AN159" s="145"/>
      <c r="AO159" s="145">
        <f t="shared" si="96"/>
        <v>0</v>
      </c>
      <c r="AP159" s="145">
        <f t="shared" si="97"/>
        <v>0</v>
      </c>
      <c r="AQ159" s="414">
        <f t="shared" si="98"/>
        <v>0</v>
      </c>
      <c r="AR159" s="197">
        <f t="shared" si="100"/>
        <v>0</v>
      </c>
      <c r="AS159" s="50">
        <f t="shared" si="101"/>
        <v>0</v>
      </c>
      <c r="AT159" s="50">
        <f t="shared" si="102"/>
        <v>0</v>
      </c>
      <c r="AU159" s="50">
        <f t="shared" si="103"/>
        <v>0</v>
      </c>
      <c r="AV159" s="50">
        <f t="shared" si="104"/>
        <v>0</v>
      </c>
      <c r="AW159" s="50">
        <f t="shared" si="80"/>
        <v>0</v>
      </c>
      <c r="AX159" s="50">
        <f t="shared" si="81"/>
        <v>0</v>
      </c>
      <c r="AY159" s="45">
        <f t="shared" si="82"/>
        <v>0</v>
      </c>
      <c r="AZ159" s="45">
        <f t="shared" si="83"/>
        <v>0</v>
      </c>
      <c r="BA159" s="429">
        <v>44438</v>
      </c>
      <c r="BB159" s="184"/>
      <c r="BC159" s="187"/>
      <c r="BD159" s="187"/>
    </row>
    <row r="160" spans="1:56" ht="15" customHeight="1" x14ac:dyDescent="0.25">
      <c r="A160" s="157" t="s">
        <v>705</v>
      </c>
      <c r="B160" s="203" t="s">
        <v>147</v>
      </c>
      <c r="C160" s="168" t="s">
        <v>289</v>
      </c>
      <c r="D160" s="188" t="s">
        <v>660</v>
      </c>
      <c r="E160" s="94" t="s">
        <v>700</v>
      </c>
      <c r="F160" s="214" t="str">
        <f>VLOOKUP(G160,Lookups!$T$3:$U$2497,2,FALSE)</f>
        <v>CAT 1</v>
      </c>
      <c r="G160" s="76" t="str">
        <f>VLOOKUP(E160,Lookups!$S$3:$T$2492,2,FALSE)</f>
        <v>xxxxxxxxxx1</v>
      </c>
      <c r="H160" s="181" t="str">
        <f t="shared" si="105"/>
        <v>Kroger / Direct xxxxxxxxxx1</v>
      </c>
      <c r="I160" s="43"/>
      <c r="J160" s="43">
        <v>723</v>
      </c>
      <c r="K160" s="161"/>
      <c r="L160" s="157" t="s">
        <v>99</v>
      </c>
      <c r="M160" s="173">
        <v>44531</v>
      </c>
      <c r="N160" s="225" t="s">
        <v>646</v>
      </c>
      <c r="O160" s="223">
        <f>VLOOKUP(E160,Lookups!$AD$3:$AE$148,2,FALSE)</f>
        <v>1.2</v>
      </c>
      <c r="P160" s="226">
        <f>VLOOKUP(E160,Lookups!$AH$3:$AI$148,2,FALSE)</f>
        <v>3</v>
      </c>
      <c r="Q160" s="174">
        <f>VLOOKUP(E160,Lookups!$C$3:$D$249,2,FALSE)</f>
        <v>12</v>
      </c>
      <c r="R160" s="227">
        <f>VLOOKUP(E160,Lookups!$C$3:$E$148,2,FALSE)</f>
        <v>12</v>
      </c>
      <c r="S160" s="155"/>
      <c r="T160" s="46" t="e">
        <f>IF(#REF!="A",#REF!*0.5)+_xlfn.IFNA(#N/A,0)</f>
        <v>#REF!</v>
      </c>
      <c r="U160" s="46" t="e">
        <f>IF(#REF!="b",#REF!*0.25)+_xlfn.IFNA(#N/A,0)</f>
        <v>#REF!</v>
      </c>
      <c r="V160" s="46" t="e">
        <f>IF(#REF!="C",#REF!*0.125)+_xlfn.IFNA(#N/A,0)</f>
        <v>#REF!</v>
      </c>
      <c r="W160" s="46">
        <f t="shared" si="84"/>
        <v>1.2</v>
      </c>
      <c r="X160" s="46">
        <f t="shared" si="85"/>
        <v>0</v>
      </c>
      <c r="Y160" s="71">
        <f t="shared" si="86"/>
        <v>0</v>
      </c>
      <c r="Z160" s="71"/>
      <c r="AA160" s="71"/>
      <c r="AB160" s="71"/>
      <c r="AC160" s="112">
        <f t="shared" si="87"/>
        <v>867.6</v>
      </c>
      <c r="AD160" s="112">
        <f t="shared" si="88"/>
        <v>0</v>
      </c>
      <c r="AE160" s="53">
        <f t="shared" si="89"/>
        <v>0</v>
      </c>
      <c r="AF160" s="47">
        <f t="shared" si="90"/>
        <v>0</v>
      </c>
      <c r="AG160" s="47">
        <f t="shared" si="91"/>
        <v>0</v>
      </c>
      <c r="AH160" s="47">
        <f t="shared" si="92"/>
        <v>0</v>
      </c>
      <c r="AI160" s="47">
        <f t="shared" si="93"/>
        <v>45115.200000000004</v>
      </c>
      <c r="AJ160" s="47">
        <f t="shared" si="94"/>
        <v>0</v>
      </c>
      <c r="AK160" s="48">
        <f t="shared" si="95"/>
        <v>0</v>
      </c>
      <c r="AL160" s="48"/>
      <c r="AM160" s="48"/>
      <c r="AN160" s="145"/>
      <c r="AO160" s="145">
        <f t="shared" si="96"/>
        <v>3759.6000000000004</v>
      </c>
      <c r="AP160" s="145">
        <f t="shared" si="97"/>
        <v>0</v>
      </c>
      <c r="AQ160" s="414">
        <f t="shared" si="98"/>
        <v>3759.6000000000004</v>
      </c>
      <c r="AR160" s="197">
        <f t="shared" si="100"/>
        <v>313.3</v>
      </c>
      <c r="AS160" s="50">
        <f t="shared" si="101"/>
        <v>0</v>
      </c>
      <c r="AT160" s="50">
        <f t="shared" si="102"/>
        <v>0</v>
      </c>
      <c r="AU160" s="50">
        <f t="shared" si="103"/>
        <v>0</v>
      </c>
      <c r="AV160" s="50">
        <f t="shared" si="104"/>
        <v>0</v>
      </c>
      <c r="AW160" s="50">
        <f t="shared" si="80"/>
        <v>541382.40000000002</v>
      </c>
      <c r="AX160" s="50">
        <f t="shared" si="81"/>
        <v>0</v>
      </c>
      <c r="AY160" s="45">
        <f t="shared" si="82"/>
        <v>541382.40000000002</v>
      </c>
      <c r="AZ160" s="45">
        <f t="shared" si="83"/>
        <v>45115.200000000004</v>
      </c>
      <c r="BA160" s="429">
        <v>44578</v>
      </c>
      <c r="BB160" s="185"/>
      <c r="BC160" s="187"/>
      <c r="BD160" s="187"/>
    </row>
    <row r="161" spans="1:56" ht="15" customHeight="1" x14ac:dyDescent="0.25">
      <c r="A161" s="157" t="s">
        <v>705</v>
      </c>
      <c r="B161" s="203" t="s">
        <v>147</v>
      </c>
      <c r="C161" s="168" t="s">
        <v>289</v>
      </c>
      <c r="D161" s="188" t="s">
        <v>660</v>
      </c>
      <c r="E161" s="94" t="s">
        <v>701</v>
      </c>
      <c r="F161" s="214" t="str">
        <f>VLOOKUP(G161,Lookups!$T$3:$U$2497,2,FALSE)</f>
        <v>CAT 2</v>
      </c>
      <c r="G161" s="76" t="str">
        <f>VLOOKUP(E161,Lookups!$S$3:$T$2492,2,FALSE)</f>
        <v>xxxxxxxxxx2</v>
      </c>
      <c r="H161" s="181" t="str">
        <f t="shared" si="105"/>
        <v>Kroger / Direct xxxxxxxxxx2</v>
      </c>
      <c r="I161" s="43"/>
      <c r="J161" s="43">
        <v>766</v>
      </c>
      <c r="K161" s="161"/>
      <c r="L161" s="157" t="s">
        <v>99</v>
      </c>
      <c r="M161" s="173">
        <v>44531</v>
      </c>
      <c r="N161" s="225" t="s">
        <v>646</v>
      </c>
      <c r="O161" s="223">
        <f>VLOOKUP(E161,Lookups!$AD$3:$AE$148,2,FALSE)</f>
        <v>1.2309971689999999</v>
      </c>
      <c r="P161" s="226">
        <f>VLOOKUP(E161,Lookups!$AH$3:$AI$148,2,FALSE)</f>
        <v>2.5038011689999999</v>
      </c>
      <c r="Q161" s="174">
        <f>VLOOKUP(E161,Lookups!$C$3:$D$249,2,FALSE)</f>
        <v>12</v>
      </c>
      <c r="R161" s="227">
        <f>VLOOKUP(E161,Lookups!$C$3:$E$148,2,FALSE)</f>
        <v>12</v>
      </c>
      <c r="S161" s="155"/>
      <c r="T161" s="46" t="e">
        <f>IF(#REF!="A",#REF!*0.5)+_xlfn.IFNA(#N/A,0)</f>
        <v>#REF!</v>
      </c>
      <c r="U161" s="46" t="e">
        <f>IF(#REF!="b",#REF!*0.25)+_xlfn.IFNA(#N/A,0)</f>
        <v>#REF!</v>
      </c>
      <c r="V161" s="46" t="e">
        <f>IF(#REF!="C",#REF!*0.125)+_xlfn.IFNA(#N/A,0)</f>
        <v>#REF!</v>
      </c>
      <c r="W161" s="46">
        <f t="shared" si="84"/>
        <v>1.2309971689999999</v>
      </c>
      <c r="X161" s="46">
        <f t="shared" si="85"/>
        <v>0</v>
      </c>
      <c r="Y161" s="71">
        <f t="shared" si="86"/>
        <v>0</v>
      </c>
      <c r="Z161" s="71"/>
      <c r="AA161" s="71"/>
      <c r="AB161" s="71"/>
      <c r="AC161" s="112">
        <f t="shared" si="87"/>
        <v>942.94383145399991</v>
      </c>
      <c r="AD161" s="112">
        <f t="shared" si="88"/>
        <v>0</v>
      </c>
      <c r="AE161" s="53">
        <f t="shared" si="89"/>
        <v>0</v>
      </c>
      <c r="AF161" s="47">
        <f t="shared" si="90"/>
        <v>0</v>
      </c>
      <c r="AG161" s="47">
        <f t="shared" si="91"/>
        <v>0</v>
      </c>
      <c r="AH161" s="47">
        <f t="shared" si="92"/>
        <v>0</v>
      </c>
      <c r="AI161" s="47">
        <f t="shared" si="93"/>
        <v>49033.079235607998</v>
      </c>
      <c r="AJ161" s="47">
        <f t="shared" si="94"/>
        <v>0</v>
      </c>
      <c r="AK161" s="48">
        <f t="shared" si="95"/>
        <v>0</v>
      </c>
      <c r="AL161" s="48"/>
      <c r="AM161" s="48"/>
      <c r="AN161" s="145"/>
      <c r="AO161" s="145">
        <f t="shared" si="96"/>
        <v>4086.0899363006665</v>
      </c>
      <c r="AP161" s="145">
        <f t="shared" si="97"/>
        <v>0</v>
      </c>
      <c r="AQ161" s="414">
        <f t="shared" si="98"/>
        <v>4086.0899363006665</v>
      </c>
      <c r="AR161" s="197">
        <f t="shared" si="100"/>
        <v>340.50749469172223</v>
      </c>
      <c r="AS161" s="50">
        <f t="shared" si="101"/>
        <v>0</v>
      </c>
      <c r="AT161" s="50">
        <f t="shared" si="102"/>
        <v>0</v>
      </c>
      <c r="AU161" s="50">
        <f t="shared" si="103"/>
        <v>0</v>
      </c>
      <c r="AV161" s="50">
        <f t="shared" si="104"/>
        <v>0</v>
      </c>
      <c r="AW161" s="50">
        <f t="shared" si="80"/>
        <v>588396.95082729601</v>
      </c>
      <c r="AX161" s="50">
        <f t="shared" si="81"/>
        <v>0</v>
      </c>
      <c r="AY161" s="45">
        <f t="shared" si="82"/>
        <v>588396.95082729601</v>
      </c>
      <c r="AZ161" s="45">
        <f t="shared" si="83"/>
        <v>49033.079235607998</v>
      </c>
      <c r="BA161" s="429">
        <v>44578</v>
      </c>
      <c r="BB161" s="185"/>
      <c r="BC161" s="187"/>
      <c r="BD161" s="187"/>
    </row>
    <row r="162" spans="1:56" ht="15" customHeight="1" x14ac:dyDescent="0.25">
      <c r="A162" s="157" t="s">
        <v>705</v>
      </c>
      <c r="B162" s="203" t="s">
        <v>147</v>
      </c>
      <c r="C162" s="168" t="s">
        <v>289</v>
      </c>
      <c r="D162" s="188" t="s">
        <v>660</v>
      </c>
      <c r="E162" s="191" t="s">
        <v>702</v>
      </c>
      <c r="F162" s="214" t="str">
        <f>VLOOKUP(G162,Lookups!$T$3:$U$2497,2,FALSE)</f>
        <v>CAT 3</v>
      </c>
      <c r="G162" s="76" t="str">
        <f>VLOOKUP(E162,Lookups!$S$3:$T$2492,2,FALSE)</f>
        <v>xxxxxxxxxx3</v>
      </c>
      <c r="H162" s="181" t="str">
        <f t="shared" si="105"/>
        <v>Kroger / Direct xxxxxxxxxx3</v>
      </c>
      <c r="I162" s="43"/>
      <c r="J162" s="43">
        <v>753</v>
      </c>
      <c r="K162" s="161"/>
      <c r="L162" s="157" t="s">
        <v>99</v>
      </c>
      <c r="M162" s="173">
        <v>44531</v>
      </c>
      <c r="N162" s="225" t="s">
        <v>646</v>
      </c>
      <c r="O162" s="223">
        <f>VLOOKUP(E162,Lookups!$AD$3:$AE$148,2,FALSE)</f>
        <v>1.169229504</v>
      </c>
      <c r="P162" s="226">
        <f>VLOOKUP(E162,Lookups!$AH$3:$AI$148,2,FALSE)</f>
        <v>2.8760148220000001</v>
      </c>
      <c r="Q162" s="174">
        <f>VLOOKUP(E162,Lookups!$C$3:$D$249,2,FALSE)</f>
        <v>12</v>
      </c>
      <c r="R162" s="227">
        <f>VLOOKUP(E162,Lookups!$C$3:$E$148,2,FALSE)</f>
        <v>12</v>
      </c>
      <c r="S162" s="155"/>
      <c r="T162" s="46" t="e">
        <f>IF(#REF!="A",#REF!*0.5)+_xlfn.IFNA(#N/A,0)</f>
        <v>#REF!</v>
      </c>
      <c r="U162" s="46" t="e">
        <f>IF(#REF!="b",#REF!*0.25)+_xlfn.IFNA(#N/A,0)</f>
        <v>#REF!</v>
      </c>
      <c r="V162" s="46" t="e">
        <f>IF(#REF!="C",#REF!*0.125)+_xlfn.IFNA(#N/A,0)</f>
        <v>#REF!</v>
      </c>
      <c r="W162" s="46">
        <f t="shared" si="84"/>
        <v>1.169229504</v>
      </c>
      <c r="X162" s="46">
        <f t="shared" si="85"/>
        <v>0</v>
      </c>
      <c r="Y162" s="71">
        <f t="shared" si="86"/>
        <v>0</v>
      </c>
      <c r="Z162" s="71"/>
      <c r="AA162" s="71"/>
      <c r="AB162" s="71"/>
      <c r="AC162" s="112">
        <f t="shared" si="87"/>
        <v>880.429816512</v>
      </c>
      <c r="AD162" s="112">
        <f t="shared" si="88"/>
        <v>0</v>
      </c>
      <c r="AE162" s="53">
        <f t="shared" si="89"/>
        <v>0</v>
      </c>
      <c r="AF162" s="47">
        <f t="shared" si="90"/>
        <v>0</v>
      </c>
      <c r="AG162" s="47">
        <f t="shared" si="91"/>
        <v>0</v>
      </c>
      <c r="AH162" s="47">
        <f t="shared" si="92"/>
        <v>0</v>
      </c>
      <c r="AI162" s="47">
        <f t="shared" si="93"/>
        <v>45782.350458624001</v>
      </c>
      <c r="AJ162" s="47">
        <f t="shared" si="94"/>
        <v>0</v>
      </c>
      <c r="AK162" s="48">
        <f t="shared" si="95"/>
        <v>0</v>
      </c>
      <c r="AL162" s="48"/>
      <c r="AM162" s="48"/>
      <c r="AN162" s="145"/>
      <c r="AO162" s="145">
        <f t="shared" si="96"/>
        <v>3815.195871552</v>
      </c>
      <c r="AP162" s="145">
        <f t="shared" si="97"/>
        <v>0</v>
      </c>
      <c r="AQ162" s="414">
        <f t="shared" si="98"/>
        <v>3815.195871552</v>
      </c>
      <c r="AR162" s="197">
        <f t="shared" si="100"/>
        <v>317.93298929600002</v>
      </c>
      <c r="AS162" s="50">
        <f t="shared" si="101"/>
        <v>0</v>
      </c>
      <c r="AT162" s="50">
        <f t="shared" si="102"/>
        <v>0</v>
      </c>
      <c r="AU162" s="50">
        <f t="shared" si="103"/>
        <v>0</v>
      </c>
      <c r="AV162" s="50">
        <f t="shared" si="104"/>
        <v>0</v>
      </c>
      <c r="AW162" s="50">
        <f t="shared" si="80"/>
        <v>549388.20550348796</v>
      </c>
      <c r="AX162" s="50">
        <f t="shared" si="81"/>
        <v>0</v>
      </c>
      <c r="AY162" s="45">
        <f t="shared" si="82"/>
        <v>549388.20550348796</v>
      </c>
      <c r="AZ162" s="45">
        <f t="shared" si="83"/>
        <v>45782.350458623994</v>
      </c>
      <c r="BA162" s="429">
        <v>44578</v>
      </c>
      <c r="BB162" s="185"/>
    </row>
    <row r="163" spans="1:56" ht="15" customHeight="1" x14ac:dyDescent="0.25">
      <c r="A163" s="157" t="s">
        <v>705</v>
      </c>
      <c r="B163" s="203" t="s">
        <v>147</v>
      </c>
      <c r="C163" s="168" t="s">
        <v>289</v>
      </c>
      <c r="D163" s="188" t="s">
        <v>660</v>
      </c>
      <c r="E163" s="191" t="s">
        <v>703</v>
      </c>
      <c r="F163" s="214" t="str">
        <f>VLOOKUP(G163,Lookups!$T$3:$U$2497,2,FALSE)</f>
        <v>CAT 4</v>
      </c>
      <c r="G163" s="76" t="str">
        <f>VLOOKUP(E163,Lookups!$S$3:$T$2492,2,FALSE)</f>
        <v>xxxxxxxxxx4</v>
      </c>
      <c r="H163" s="181" t="str">
        <f t="shared" si="105"/>
        <v>Kroger / Direct xxxxxxxxxx4</v>
      </c>
      <c r="I163" s="43"/>
      <c r="J163" s="43">
        <v>753</v>
      </c>
      <c r="K163" s="161"/>
      <c r="L163" s="157" t="s">
        <v>99</v>
      </c>
      <c r="M163" s="173">
        <v>44531</v>
      </c>
      <c r="N163" s="225" t="s">
        <v>646</v>
      </c>
      <c r="O163" s="223">
        <f>VLOOKUP(E163,Lookups!$AD$3:$AE$148,2,FALSE)</f>
        <v>1.2623833040000001</v>
      </c>
      <c r="P163" s="226">
        <f>VLOOKUP(E163,Lookups!$AH$3:$AI$148,2,FALSE)</f>
        <v>2.370249088</v>
      </c>
      <c r="Q163" s="174">
        <f>VLOOKUP(E163,Lookups!$C$3:$D$249,2,FALSE)</f>
        <v>12</v>
      </c>
      <c r="R163" s="227">
        <f>VLOOKUP(E163,Lookups!$C$3:$E$148,2,FALSE)</f>
        <v>12</v>
      </c>
      <c r="S163" s="155"/>
      <c r="T163" s="46" t="e">
        <f>IF(#REF!="A",#REF!*0.5)+_xlfn.IFNA(#N/A,0)</f>
        <v>#REF!</v>
      </c>
      <c r="U163" s="46" t="e">
        <f>IF(#REF!="b",#REF!*0.25)+_xlfn.IFNA(#N/A,0)</f>
        <v>#REF!</v>
      </c>
      <c r="V163" s="46" t="e">
        <f>IF(#REF!="C",#REF!*0.125)+_xlfn.IFNA(#N/A,0)</f>
        <v>#REF!</v>
      </c>
      <c r="W163" s="46">
        <f t="shared" si="84"/>
        <v>1.2623833040000001</v>
      </c>
      <c r="X163" s="46">
        <f t="shared" si="85"/>
        <v>0</v>
      </c>
      <c r="Y163" s="71">
        <f t="shared" si="86"/>
        <v>0</v>
      </c>
      <c r="Z163" s="71"/>
      <c r="AA163" s="71"/>
      <c r="AB163" s="71"/>
      <c r="AC163" s="112">
        <f t="shared" si="87"/>
        <v>950.5746279120001</v>
      </c>
      <c r="AD163" s="112">
        <f t="shared" si="88"/>
        <v>0</v>
      </c>
      <c r="AE163" s="53">
        <f t="shared" si="89"/>
        <v>0</v>
      </c>
      <c r="AF163" s="47">
        <f t="shared" si="90"/>
        <v>0</v>
      </c>
      <c r="AG163" s="47">
        <f t="shared" si="91"/>
        <v>0</v>
      </c>
      <c r="AH163" s="47">
        <f t="shared" si="92"/>
        <v>0</v>
      </c>
      <c r="AI163" s="47">
        <f t="shared" si="93"/>
        <v>49429.880651424006</v>
      </c>
      <c r="AJ163" s="47">
        <f t="shared" si="94"/>
        <v>0</v>
      </c>
      <c r="AK163" s="48">
        <f t="shared" si="95"/>
        <v>0</v>
      </c>
      <c r="AL163" s="48"/>
      <c r="AM163" s="48"/>
      <c r="AN163" s="145"/>
      <c r="AO163" s="145">
        <f t="shared" si="96"/>
        <v>4119.1567209520008</v>
      </c>
      <c r="AP163" s="145">
        <f t="shared" si="97"/>
        <v>0</v>
      </c>
      <c r="AQ163" s="414">
        <f t="shared" si="98"/>
        <v>4119.1567209520008</v>
      </c>
      <c r="AR163" s="197">
        <f t="shared" si="100"/>
        <v>343.2630600793334</v>
      </c>
      <c r="AS163" s="50">
        <f t="shared" si="101"/>
        <v>0</v>
      </c>
      <c r="AT163" s="50">
        <f t="shared" si="102"/>
        <v>0</v>
      </c>
      <c r="AU163" s="50">
        <f t="shared" si="103"/>
        <v>0</v>
      </c>
      <c r="AV163" s="50">
        <f t="shared" si="104"/>
        <v>0</v>
      </c>
      <c r="AW163" s="50">
        <f t="shared" si="80"/>
        <v>593158.5678170881</v>
      </c>
      <c r="AX163" s="50">
        <f t="shared" si="81"/>
        <v>0</v>
      </c>
      <c r="AY163" s="45">
        <f t="shared" si="82"/>
        <v>593158.5678170881</v>
      </c>
      <c r="AZ163" s="45">
        <f t="shared" si="83"/>
        <v>49429.880651424006</v>
      </c>
      <c r="BA163" s="429">
        <v>44578</v>
      </c>
      <c r="BB163" s="185"/>
    </row>
    <row r="164" spans="1:56" ht="15" customHeight="1" x14ac:dyDescent="0.25">
      <c r="A164" s="157" t="s">
        <v>705</v>
      </c>
      <c r="B164" s="203" t="s">
        <v>147</v>
      </c>
      <c r="C164" s="168" t="s">
        <v>289</v>
      </c>
      <c r="D164" s="188" t="s">
        <v>660</v>
      </c>
      <c r="E164" s="191" t="s">
        <v>704</v>
      </c>
      <c r="F164" s="214" t="str">
        <f>VLOOKUP(G164,Lookups!$T$3:$U$2497,2,FALSE)</f>
        <v>CAT 5</v>
      </c>
      <c r="G164" s="76" t="str">
        <f>VLOOKUP(E164,Lookups!$S$3:$T$2492,2,FALSE)</f>
        <v>xxxxxxxxxx5</v>
      </c>
      <c r="H164" s="181" t="str">
        <f t="shared" si="105"/>
        <v>Kroger / Direct xxxxxxxxxx5</v>
      </c>
      <c r="I164" s="167"/>
      <c r="J164" s="167">
        <v>1412</v>
      </c>
      <c r="K164" s="169"/>
      <c r="L164" s="157" t="s">
        <v>99</v>
      </c>
      <c r="M164" s="173">
        <v>44531</v>
      </c>
      <c r="N164" s="225" t="s">
        <v>646</v>
      </c>
      <c r="O164" s="223">
        <f>VLOOKUP(E164,Lookups!$AD$3:$AE$148,2,FALSE)</f>
        <v>1.0035713159999999</v>
      </c>
      <c r="P164" s="226">
        <f>VLOOKUP(E164,Lookups!$AH$3:$AI$148,2,FALSE)</f>
        <v>1.926370728</v>
      </c>
      <c r="Q164" s="174">
        <f>VLOOKUP(E164,Lookups!$C$3:$D$249,2,FALSE)</f>
        <v>12</v>
      </c>
      <c r="R164" s="227">
        <f>VLOOKUP(E164,Lookups!$C$3:$E$148,2,FALSE)</f>
        <v>12</v>
      </c>
      <c r="S164" s="156"/>
      <c r="T164" s="46" t="e">
        <f>IF(#REF!="A",#REF!*0.5)+_xlfn.IFNA(#N/A,0)</f>
        <v>#REF!</v>
      </c>
      <c r="U164" s="46" t="e">
        <f>IF(#REF!="b",#REF!*0.25)+_xlfn.IFNA(#N/A,0)</f>
        <v>#REF!</v>
      </c>
      <c r="V164" s="46" t="e">
        <f>IF(#REF!="C",#REF!*0.125)+_xlfn.IFNA(#N/A,0)</f>
        <v>#REF!</v>
      </c>
      <c r="W164" s="46">
        <f t="shared" si="84"/>
        <v>1.0035713159999999</v>
      </c>
      <c r="X164" s="46">
        <f t="shared" si="85"/>
        <v>0</v>
      </c>
      <c r="Y164" s="71">
        <f t="shared" si="86"/>
        <v>0</v>
      </c>
      <c r="Z164" s="71"/>
      <c r="AA164" s="71"/>
      <c r="AB164" s="71"/>
      <c r="AC164" s="112">
        <f t="shared" si="87"/>
        <v>1417.042698192</v>
      </c>
      <c r="AD164" s="112">
        <f t="shared" si="88"/>
        <v>0</v>
      </c>
      <c r="AE164" s="53">
        <f t="shared" si="89"/>
        <v>0</v>
      </c>
      <c r="AF164" s="47">
        <f t="shared" si="90"/>
        <v>0</v>
      </c>
      <c r="AG164" s="47">
        <f t="shared" si="91"/>
        <v>0</v>
      </c>
      <c r="AH164" s="47">
        <f t="shared" si="92"/>
        <v>0</v>
      </c>
      <c r="AI164" s="47">
        <f t="shared" si="93"/>
        <v>73686.220305983996</v>
      </c>
      <c r="AJ164" s="47">
        <f t="shared" si="94"/>
        <v>0</v>
      </c>
      <c r="AK164" s="48">
        <f t="shared" si="95"/>
        <v>0</v>
      </c>
      <c r="AL164" s="48"/>
      <c r="AM164" s="48"/>
      <c r="AN164" s="145"/>
      <c r="AO164" s="145">
        <f t="shared" si="96"/>
        <v>6140.5183588319996</v>
      </c>
      <c r="AP164" s="145">
        <f t="shared" si="97"/>
        <v>0</v>
      </c>
      <c r="AQ164" s="414">
        <f t="shared" si="98"/>
        <v>6140.5183588319996</v>
      </c>
      <c r="AR164" s="197">
        <f t="shared" si="100"/>
        <v>511.70986323599999</v>
      </c>
      <c r="AS164" s="50">
        <f t="shared" si="101"/>
        <v>0</v>
      </c>
      <c r="AT164" s="50">
        <f t="shared" si="102"/>
        <v>0</v>
      </c>
      <c r="AU164" s="50">
        <f t="shared" si="103"/>
        <v>0</v>
      </c>
      <c r="AV164" s="50">
        <f t="shared" si="104"/>
        <v>0</v>
      </c>
      <c r="AW164" s="50">
        <f t="shared" si="80"/>
        <v>884234.64367180795</v>
      </c>
      <c r="AX164" s="50">
        <f t="shared" si="81"/>
        <v>0</v>
      </c>
      <c r="AY164" s="45">
        <f t="shared" si="82"/>
        <v>884234.64367180795</v>
      </c>
      <c r="AZ164" s="45">
        <f t="shared" si="83"/>
        <v>73686.220305983996</v>
      </c>
      <c r="BA164" s="429">
        <v>44578</v>
      </c>
      <c r="BB164" s="185"/>
      <c r="BC164" s="187"/>
      <c r="BD164" s="187"/>
    </row>
    <row r="165" spans="1:56" ht="15" customHeight="1" x14ac:dyDescent="0.25">
      <c r="A165" s="43" t="s">
        <v>706</v>
      </c>
      <c r="B165" s="85" t="s">
        <v>644</v>
      </c>
      <c r="C165" s="43" t="s">
        <v>164</v>
      </c>
      <c r="D165" s="188" t="s">
        <v>660</v>
      </c>
      <c r="E165" s="94" t="s">
        <v>700</v>
      </c>
      <c r="F165" s="214" t="str">
        <f>VLOOKUP(G165,Lookups!$T$3:$U$2497,2,FALSE)</f>
        <v>CAT 1</v>
      </c>
      <c r="G165" s="76" t="str">
        <f>VLOOKUP(E165,Lookups!$S$3:$T$2492,2,FALSE)</f>
        <v>xxxxxxxxxx1</v>
      </c>
      <c r="H165" s="181" t="str">
        <f t="shared" si="105"/>
        <v>UNFI East xxxxxxxxxx1</v>
      </c>
      <c r="I165" s="43"/>
      <c r="J165" s="43"/>
      <c r="K165" s="163">
        <v>44287</v>
      </c>
      <c r="L165" s="43" t="s">
        <v>97</v>
      </c>
      <c r="M165" s="209" t="s">
        <v>133</v>
      </c>
      <c r="N165" s="237" t="s">
        <v>133</v>
      </c>
      <c r="O165" s="223">
        <f>VLOOKUP(E165,Lookups!$AD$3:$AE$148,2,FALSE)</f>
        <v>1.2</v>
      </c>
      <c r="P165" s="226">
        <f>VLOOKUP(E165,Lookups!$AH$3:$AI$148,2,FALSE)</f>
        <v>3</v>
      </c>
      <c r="Q165" s="174">
        <f>VLOOKUP(E165,Lookups!$C$3:$D$249,2,FALSE)</f>
        <v>12</v>
      </c>
      <c r="R165" s="227">
        <f>VLOOKUP(E165,Lookups!$C$3:$E$148,2,FALSE)</f>
        <v>12</v>
      </c>
      <c r="S165" s="156"/>
      <c r="T165" s="46" t="e">
        <f>IF(#REF!="A",#REF!*0.5)+_xlfn.IFNA(#N/A,0)</f>
        <v>#REF!</v>
      </c>
      <c r="U165" s="46" t="e">
        <f>IF(#REF!="b",#REF!*0.25)+_xlfn.IFNA(#N/A,0)</f>
        <v>#REF!</v>
      </c>
      <c r="V165" s="46" t="e">
        <f>IF(#REF!="C",#REF!*0.125)+_xlfn.IFNA(#N/A,0)</f>
        <v>#REF!</v>
      </c>
      <c r="W165" s="46">
        <f t="shared" si="84"/>
        <v>1.2</v>
      </c>
      <c r="X165" s="46">
        <f t="shared" si="85"/>
        <v>0</v>
      </c>
      <c r="Y165" s="71">
        <f t="shared" si="86"/>
        <v>0</v>
      </c>
      <c r="Z165" s="71"/>
      <c r="AA165" s="71"/>
      <c r="AB165" s="71"/>
      <c r="AC165" s="112">
        <f t="shared" si="87"/>
        <v>0</v>
      </c>
      <c r="AD165" s="112">
        <f t="shared" si="88"/>
        <v>0</v>
      </c>
      <c r="AE165" s="53">
        <f t="shared" si="89"/>
        <v>0</v>
      </c>
      <c r="AF165" s="47">
        <f t="shared" si="90"/>
        <v>0</v>
      </c>
      <c r="AG165" s="47">
        <f t="shared" si="91"/>
        <v>0</v>
      </c>
      <c r="AH165" s="47">
        <f t="shared" si="92"/>
        <v>0</v>
      </c>
      <c r="AI165" s="47">
        <f t="shared" si="93"/>
        <v>0</v>
      </c>
      <c r="AJ165" s="47">
        <f t="shared" si="94"/>
        <v>0</v>
      </c>
      <c r="AK165" s="48">
        <f t="shared" si="95"/>
        <v>0</v>
      </c>
      <c r="AL165" s="48"/>
      <c r="AM165" s="48"/>
      <c r="AN165" s="145"/>
      <c r="AO165" s="145">
        <f t="shared" si="96"/>
        <v>0</v>
      </c>
      <c r="AP165" s="145">
        <f t="shared" si="97"/>
        <v>0</v>
      </c>
      <c r="AQ165" s="414">
        <f t="shared" si="98"/>
        <v>0</v>
      </c>
      <c r="AR165" s="197">
        <f t="shared" si="100"/>
        <v>0</v>
      </c>
      <c r="AS165" s="50">
        <f t="shared" si="101"/>
        <v>0</v>
      </c>
      <c r="AT165" s="50">
        <f t="shared" si="102"/>
        <v>0</v>
      </c>
      <c r="AU165" s="50">
        <f t="shared" si="103"/>
        <v>0</v>
      </c>
      <c r="AV165" s="50">
        <f t="shared" si="104"/>
        <v>0</v>
      </c>
      <c r="AW165" s="50">
        <f t="shared" si="80"/>
        <v>0</v>
      </c>
      <c r="AX165" s="50">
        <f t="shared" si="81"/>
        <v>0</v>
      </c>
      <c r="AY165" s="45">
        <f t="shared" si="82"/>
        <v>0</v>
      </c>
      <c r="AZ165" s="45">
        <f t="shared" si="83"/>
        <v>0</v>
      </c>
      <c r="BA165" s="428">
        <v>44439</v>
      </c>
      <c r="BB165" s="184"/>
    </row>
    <row r="166" spans="1:56" ht="15" customHeight="1" x14ac:dyDescent="0.25">
      <c r="A166" s="43" t="s">
        <v>706</v>
      </c>
      <c r="B166" s="85" t="s">
        <v>644</v>
      </c>
      <c r="C166" s="43" t="s">
        <v>164</v>
      </c>
      <c r="D166" s="188" t="s">
        <v>660</v>
      </c>
      <c r="E166" s="94" t="s">
        <v>701</v>
      </c>
      <c r="F166" s="214" t="str">
        <f>VLOOKUP(G166,Lookups!$T$3:$U$2497,2,FALSE)</f>
        <v>CAT 2</v>
      </c>
      <c r="G166" s="76" t="str">
        <f>VLOOKUP(E166,Lookups!$S$3:$T$2492,2,FALSE)</f>
        <v>xxxxxxxxxx2</v>
      </c>
      <c r="H166" s="181" t="str">
        <f t="shared" si="105"/>
        <v>UNFI East xxxxxxxxxx2</v>
      </c>
      <c r="I166" s="43"/>
      <c r="J166" s="43"/>
      <c r="K166" s="163">
        <v>44287</v>
      </c>
      <c r="L166" s="43" t="s">
        <v>97</v>
      </c>
      <c r="M166" s="209" t="s">
        <v>133</v>
      </c>
      <c r="N166" s="237" t="s">
        <v>133</v>
      </c>
      <c r="O166" s="223">
        <f>VLOOKUP(E166,Lookups!$AD$3:$AE$148,2,FALSE)</f>
        <v>1.2309971689999999</v>
      </c>
      <c r="P166" s="226">
        <f>VLOOKUP(E166,Lookups!$AH$3:$AI$148,2,FALSE)</f>
        <v>2.5038011689999999</v>
      </c>
      <c r="Q166" s="174">
        <f>VLOOKUP(E166,Lookups!$C$3:$D$249,2,FALSE)</f>
        <v>12</v>
      </c>
      <c r="R166" s="227">
        <f>VLOOKUP(E166,Lookups!$C$3:$E$148,2,FALSE)</f>
        <v>12</v>
      </c>
      <c r="S166" s="156"/>
      <c r="T166" s="46" t="e">
        <f>IF(#REF!="A",#REF!*0.5)+_xlfn.IFNA(#N/A,0)</f>
        <v>#REF!</v>
      </c>
      <c r="U166" s="46" t="e">
        <f>IF(#REF!="b",#REF!*0.25)+_xlfn.IFNA(#N/A,0)</f>
        <v>#REF!</v>
      </c>
      <c r="V166" s="46" t="e">
        <f>IF(#REF!="C",#REF!*0.125)+_xlfn.IFNA(#N/A,0)</f>
        <v>#REF!</v>
      </c>
      <c r="W166" s="46">
        <f t="shared" si="84"/>
        <v>1.2309971689999999</v>
      </c>
      <c r="X166" s="46">
        <f t="shared" si="85"/>
        <v>0</v>
      </c>
      <c r="Y166" s="71">
        <f t="shared" si="86"/>
        <v>0</v>
      </c>
      <c r="Z166" s="71"/>
      <c r="AA166" s="71"/>
      <c r="AB166" s="71"/>
      <c r="AC166" s="112">
        <f t="shared" si="87"/>
        <v>0</v>
      </c>
      <c r="AD166" s="112">
        <f t="shared" si="88"/>
        <v>0</v>
      </c>
      <c r="AE166" s="53">
        <f t="shared" si="89"/>
        <v>0</v>
      </c>
      <c r="AF166" s="47">
        <f t="shared" si="90"/>
        <v>0</v>
      </c>
      <c r="AG166" s="47">
        <f t="shared" si="91"/>
        <v>0</v>
      </c>
      <c r="AH166" s="47">
        <f t="shared" si="92"/>
        <v>0</v>
      </c>
      <c r="AI166" s="47">
        <f t="shared" si="93"/>
        <v>0</v>
      </c>
      <c r="AJ166" s="47">
        <f t="shared" si="94"/>
        <v>0</v>
      </c>
      <c r="AK166" s="48">
        <f t="shared" si="95"/>
        <v>0</v>
      </c>
      <c r="AL166" s="48"/>
      <c r="AM166" s="48"/>
      <c r="AN166" s="145"/>
      <c r="AO166" s="145">
        <f t="shared" si="96"/>
        <v>0</v>
      </c>
      <c r="AP166" s="145">
        <f t="shared" si="97"/>
        <v>0</v>
      </c>
      <c r="AQ166" s="414">
        <f t="shared" si="98"/>
        <v>0</v>
      </c>
      <c r="AR166" s="197">
        <f t="shared" si="100"/>
        <v>0</v>
      </c>
      <c r="AS166" s="50">
        <f t="shared" si="101"/>
        <v>0</v>
      </c>
      <c r="AT166" s="50">
        <f t="shared" si="102"/>
        <v>0</v>
      </c>
      <c r="AU166" s="50">
        <f t="shared" si="103"/>
        <v>0</v>
      </c>
      <c r="AV166" s="50">
        <f t="shared" si="104"/>
        <v>0</v>
      </c>
      <c r="AW166" s="50">
        <f t="shared" si="80"/>
        <v>0</v>
      </c>
      <c r="AX166" s="50">
        <f t="shared" si="81"/>
        <v>0</v>
      </c>
      <c r="AY166" s="45">
        <f t="shared" si="82"/>
        <v>0</v>
      </c>
      <c r="AZ166" s="45">
        <f t="shared" si="83"/>
        <v>0</v>
      </c>
      <c r="BA166" s="428">
        <v>44439</v>
      </c>
      <c r="BB166" s="184"/>
    </row>
    <row r="167" spans="1:56" ht="15" customHeight="1" x14ac:dyDescent="0.25">
      <c r="A167" s="43" t="s">
        <v>706</v>
      </c>
      <c r="B167" s="85" t="s">
        <v>644</v>
      </c>
      <c r="C167" s="43" t="s">
        <v>164</v>
      </c>
      <c r="D167" s="188" t="s">
        <v>660</v>
      </c>
      <c r="E167" s="191" t="s">
        <v>702</v>
      </c>
      <c r="F167" s="214" t="str">
        <f>VLOOKUP(G167,Lookups!$T$3:$U$2497,2,FALSE)</f>
        <v>CAT 3</v>
      </c>
      <c r="G167" s="76" t="str">
        <f>VLOOKUP(E167,Lookups!$S$3:$T$2492,2,FALSE)</f>
        <v>xxxxxxxxxx3</v>
      </c>
      <c r="H167" s="181" t="str">
        <f t="shared" si="105"/>
        <v>UNFI East xxxxxxxxxx3</v>
      </c>
      <c r="I167" s="43"/>
      <c r="J167" s="43"/>
      <c r="K167" s="163">
        <v>44287</v>
      </c>
      <c r="L167" s="43" t="s">
        <v>97</v>
      </c>
      <c r="M167" s="209" t="s">
        <v>133</v>
      </c>
      <c r="N167" s="237" t="s">
        <v>133</v>
      </c>
      <c r="O167" s="223">
        <f>VLOOKUP(E167,Lookups!$AD$3:$AE$148,2,FALSE)</f>
        <v>1.169229504</v>
      </c>
      <c r="P167" s="226">
        <f>VLOOKUP(E167,Lookups!$AH$3:$AI$148,2,FALSE)</f>
        <v>2.8760148220000001</v>
      </c>
      <c r="Q167" s="174">
        <f>VLOOKUP(E167,Lookups!$C$3:$D$249,2,FALSE)</f>
        <v>12</v>
      </c>
      <c r="R167" s="227">
        <f>VLOOKUP(E167,Lookups!$C$3:$E$148,2,FALSE)</f>
        <v>12</v>
      </c>
      <c r="S167" s="156"/>
      <c r="T167" s="46" t="e">
        <f>IF(#REF!="A",#REF!*0.5)+_xlfn.IFNA(#N/A,0)</f>
        <v>#REF!</v>
      </c>
      <c r="U167" s="46" t="e">
        <f>IF(#REF!="b",#REF!*0.25)+_xlfn.IFNA(#N/A,0)</f>
        <v>#REF!</v>
      </c>
      <c r="V167" s="46" t="e">
        <f>IF(#REF!="C",#REF!*0.125)+_xlfn.IFNA(#N/A,0)</f>
        <v>#REF!</v>
      </c>
      <c r="W167" s="46">
        <f t="shared" si="84"/>
        <v>1.169229504</v>
      </c>
      <c r="X167" s="46">
        <f t="shared" si="85"/>
        <v>0</v>
      </c>
      <c r="Y167" s="71">
        <f t="shared" si="86"/>
        <v>0</v>
      </c>
      <c r="Z167" s="71"/>
      <c r="AA167" s="71"/>
      <c r="AB167" s="71"/>
      <c r="AC167" s="112">
        <f t="shared" si="87"/>
        <v>0</v>
      </c>
      <c r="AD167" s="112">
        <f t="shared" si="88"/>
        <v>0</v>
      </c>
      <c r="AE167" s="53">
        <f t="shared" si="89"/>
        <v>0</v>
      </c>
      <c r="AF167" s="47">
        <f t="shared" si="90"/>
        <v>0</v>
      </c>
      <c r="AG167" s="47">
        <f t="shared" si="91"/>
        <v>0</v>
      </c>
      <c r="AH167" s="47">
        <f t="shared" si="92"/>
        <v>0</v>
      </c>
      <c r="AI167" s="47">
        <f t="shared" si="93"/>
        <v>0</v>
      </c>
      <c r="AJ167" s="47">
        <f t="shared" si="94"/>
        <v>0</v>
      </c>
      <c r="AK167" s="48">
        <f t="shared" si="95"/>
        <v>0</v>
      </c>
      <c r="AL167" s="48"/>
      <c r="AM167" s="48"/>
      <c r="AN167" s="145"/>
      <c r="AO167" s="145">
        <f t="shared" si="96"/>
        <v>0</v>
      </c>
      <c r="AP167" s="145">
        <f t="shared" si="97"/>
        <v>0</v>
      </c>
      <c r="AQ167" s="414">
        <f t="shared" si="98"/>
        <v>0</v>
      </c>
      <c r="AR167" s="197">
        <f t="shared" si="100"/>
        <v>0</v>
      </c>
      <c r="AS167" s="50">
        <f t="shared" si="101"/>
        <v>0</v>
      </c>
      <c r="AT167" s="50">
        <f t="shared" si="102"/>
        <v>0</v>
      </c>
      <c r="AU167" s="50">
        <f t="shared" si="103"/>
        <v>0</v>
      </c>
      <c r="AV167" s="50">
        <f t="shared" si="104"/>
        <v>0</v>
      </c>
      <c r="AW167" s="50">
        <f t="shared" si="80"/>
        <v>0</v>
      </c>
      <c r="AX167" s="50">
        <f t="shared" si="81"/>
        <v>0</v>
      </c>
      <c r="AY167" s="45">
        <f t="shared" si="82"/>
        <v>0</v>
      </c>
      <c r="AZ167" s="45">
        <f t="shared" si="83"/>
        <v>0</v>
      </c>
      <c r="BA167" s="428">
        <v>44439</v>
      </c>
      <c r="BB167" s="184"/>
    </row>
    <row r="168" spans="1:56" ht="15" customHeight="1" x14ac:dyDescent="0.25">
      <c r="A168" s="43" t="s">
        <v>706</v>
      </c>
      <c r="B168" s="85" t="s">
        <v>644</v>
      </c>
      <c r="C168" s="43" t="s">
        <v>164</v>
      </c>
      <c r="D168" s="188" t="s">
        <v>660</v>
      </c>
      <c r="E168" s="191" t="s">
        <v>703</v>
      </c>
      <c r="F168" s="214" t="str">
        <f>VLOOKUP(G168,Lookups!$T$3:$U$2497,2,FALSE)</f>
        <v>CAT 4</v>
      </c>
      <c r="G168" s="76" t="str">
        <f>VLOOKUP(E168,Lookups!$S$3:$T$2492,2,FALSE)</f>
        <v>xxxxxxxxxx4</v>
      </c>
      <c r="H168" s="181" t="str">
        <f t="shared" si="105"/>
        <v>UNFI East xxxxxxxxxx4</v>
      </c>
      <c r="I168" s="43"/>
      <c r="J168" s="43"/>
      <c r="K168" s="163">
        <v>44287</v>
      </c>
      <c r="L168" s="43" t="s">
        <v>97</v>
      </c>
      <c r="M168" s="209" t="s">
        <v>133</v>
      </c>
      <c r="N168" s="237" t="s">
        <v>133</v>
      </c>
      <c r="O168" s="223">
        <f>VLOOKUP(E168,Lookups!$AD$3:$AE$148,2,FALSE)</f>
        <v>1.2623833040000001</v>
      </c>
      <c r="P168" s="226">
        <f>VLOOKUP(E168,Lookups!$AH$3:$AI$148,2,FALSE)</f>
        <v>2.370249088</v>
      </c>
      <c r="Q168" s="174">
        <f>VLOOKUP(E168,Lookups!$C$3:$D$249,2,FALSE)</f>
        <v>12</v>
      </c>
      <c r="R168" s="227">
        <f>VLOOKUP(E168,Lookups!$C$3:$E$148,2,FALSE)</f>
        <v>12</v>
      </c>
      <c r="S168" s="156"/>
      <c r="T168" s="46" t="e">
        <f>IF(#REF!="A",#REF!*0.5)+_xlfn.IFNA(#N/A,0)</f>
        <v>#REF!</v>
      </c>
      <c r="U168" s="46" t="e">
        <f>IF(#REF!="b",#REF!*0.25)+_xlfn.IFNA(#N/A,0)</f>
        <v>#REF!</v>
      </c>
      <c r="V168" s="46" t="e">
        <f>IF(#REF!="C",#REF!*0.125)+_xlfn.IFNA(#N/A,0)</f>
        <v>#REF!</v>
      </c>
      <c r="W168" s="46">
        <f t="shared" si="84"/>
        <v>1.2623833040000001</v>
      </c>
      <c r="X168" s="46">
        <f t="shared" si="85"/>
        <v>0</v>
      </c>
      <c r="Y168" s="71">
        <f t="shared" si="86"/>
        <v>0</v>
      </c>
      <c r="Z168" s="71"/>
      <c r="AA168" s="71"/>
      <c r="AB168" s="71"/>
      <c r="AC168" s="112">
        <f t="shared" si="87"/>
        <v>0</v>
      </c>
      <c r="AD168" s="112">
        <f t="shared" si="88"/>
        <v>0</v>
      </c>
      <c r="AE168" s="53">
        <f t="shared" si="89"/>
        <v>0</v>
      </c>
      <c r="AF168" s="47">
        <f t="shared" si="90"/>
        <v>0</v>
      </c>
      <c r="AG168" s="47">
        <f t="shared" si="91"/>
        <v>0</v>
      </c>
      <c r="AH168" s="47">
        <f t="shared" si="92"/>
        <v>0</v>
      </c>
      <c r="AI168" s="47">
        <f t="shared" si="93"/>
        <v>0</v>
      </c>
      <c r="AJ168" s="47">
        <f t="shared" si="94"/>
        <v>0</v>
      </c>
      <c r="AK168" s="48">
        <f t="shared" si="95"/>
        <v>0</v>
      </c>
      <c r="AL168" s="48"/>
      <c r="AM168" s="48"/>
      <c r="AN168" s="145"/>
      <c r="AO168" s="145">
        <f t="shared" si="96"/>
        <v>0</v>
      </c>
      <c r="AP168" s="145">
        <f t="shared" si="97"/>
        <v>0</v>
      </c>
      <c r="AQ168" s="414">
        <f t="shared" si="98"/>
        <v>0</v>
      </c>
      <c r="AR168" s="197">
        <f t="shared" si="100"/>
        <v>0</v>
      </c>
      <c r="AS168" s="50">
        <f t="shared" ref="AS168:AS193" si="106">(AE168*R168)+_xlfn.IFNA(#N/A,0)</f>
        <v>0</v>
      </c>
      <c r="AT168" s="50">
        <f t="shared" si="102"/>
        <v>0</v>
      </c>
      <c r="AU168" s="50">
        <f t="shared" si="103"/>
        <v>0</v>
      </c>
      <c r="AV168" s="50">
        <f t="shared" si="104"/>
        <v>0</v>
      </c>
      <c r="AW168" s="50">
        <f t="shared" si="80"/>
        <v>0</v>
      </c>
      <c r="AX168" s="50">
        <f t="shared" si="81"/>
        <v>0</v>
      </c>
      <c r="AY168" s="45">
        <f t="shared" si="82"/>
        <v>0</v>
      </c>
      <c r="AZ168" s="45">
        <f t="shared" si="83"/>
        <v>0</v>
      </c>
      <c r="BA168" s="428">
        <v>44439</v>
      </c>
      <c r="BB168" s="184"/>
    </row>
    <row r="169" spans="1:56" ht="15" customHeight="1" x14ac:dyDescent="0.25">
      <c r="A169" s="43" t="s">
        <v>706</v>
      </c>
      <c r="B169" s="85" t="s">
        <v>644</v>
      </c>
      <c r="C169" s="43" t="s">
        <v>164</v>
      </c>
      <c r="D169" s="188" t="s">
        <v>660</v>
      </c>
      <c r="E169" s="191" t="s">
        <v>704</v>
      </c>
      <c r="F169" s="214" t="str">
        <f>VLOOKUP(G169,Lookups!$T$3:$U$2497,2,FALSE)</f>
        <v>CAT 5</v>
      </c>
      <c r="G169" s="76" t="str">
        <f>VLOOKUP(E169,Lookups!$S$3:$T$2492,2,FALSE)</f>
        <v>xxxxxxxxxx5</v>
      </c>
      <c r="H169" s="181" t="str">
        <f t="shared" si="105"/>
        <v>UNFI East xxxxxxxxxx5</v>
      </c>
      <c r="I169" s="43"/>
      <c r="J169" s="43"/>
      <c r="K169" s="163">
        <v>44287</v>
      </c>
      <c r="L169" s="43" t="s">
        <v>97</v>
      </c>
      <c r="M169" s="209" t="s">
        <v>133</v>
      </c>
      <c r="N169" s="237" t="s">
        <v>133</v>
      </c>
      <c r="O169" s="223">
        <f>VLOOKUP(E169,Lookups!$AD$3:$AE$148,2,FALSE)</f>
        <v>1.0035713159999999</v>
      </c>
      <c r="P169" s="226">
        <f>VLOOKUP(E169,Lookups!$AH$3:$AI$148,2,FALSE)</f>
        <v>1.926370728</v>
      </c>
      <c r="Q169" s="174">
        <f>VLOOKUP(E169,Lookups!$C$3:$D$249,2,FALSE)</f>
        <v>12</v>
      </c>
      <c r="R169" s="227">
        <f>VLOOKUP(E169,Lookups!$C$3:$E$148,2,FALSE)</f>
        <v>12</v>
      </c>
      <c r="S169" s="156"/>
      <c r="T169" s="46" t="e">
        <f>IF(#REF!="A",#REF!*0.5)+_xlfn.IFNA(#N/A,0)</f>
        <v>#REF!</v>
      </c>
      <c r="U169" s="46" t="e">
        <f>IF(#REF!="b",#REF!*0.25)+_xlfn.IFNA(#N/A,0)</f>
        <v>#REF!</v>
      </c>
      <c r="V169" s="46" t="e">
        <f>IF(#REF!="C",#REF!*0.125)+_xlfn.IFNA(#N/A,0)</f>
        <v>#REF!</v>
      </c>
      <c r="W169" s="46">
        <f t="shared" si="84"/>
        <v>1.0035713159999999</v>
      </c>
      <c r="X169" s="46">
        <f t="shared" si="85"/>
        <v>0</v>
      </c>
      <c r="Y169" s="71">
        <f t="shared" si="86"/>
        <v>0</v>
      </c>
      <c r="Z169" s="71"/>
      <c r="AA169" s="71"/>
      <c r="AB169" s="71"/>
      <c r="AC169" s="112">
        <f t="shared" si="87"/>
        <v>0</v>
      </c>
      <c r="AD169" s="112">
        <f t="shared" si="88"/>
        <v>0</v>
      </c>
      <c r="AE169" s="53">
        <f t="shared" si="89"/>
        <v>0</v>
      </c>
      <c r="AF169" s="47">
        <f t="shared" si="90"/>
        <v>0</v>
      </c>
      <c r="AG169" s="47">
        <f t="shared" si="91"/>
        <v>0</v>
      </c>
      <c r="AH169" s="47">
        <f t="shared" si="92"/>
        <v>0</v>
      </c>
      <c r="AI169" s="47">
        <f t="shared" si="93"/>
        <v>0</v>
      </c>
      <c r="AJ169" s="47">
        <f t="shared" si="94"/>
        <v>0</v>
      </c>
      <c r="AK169" s="48">
        <f t="shared" si="95"/>
        <v>0</v>
      </c>
      <c r="AL169" s="48"/>
      <c r="AM169" s="48"/>
      <c r="AN169" s="145"/>
      <c r="AO169" s="145">
        <f t="shared" si="96"/>
        <v>0</v>
      </c>
      <c r="AP169" s="145">
        <f t="shared" si="97"/>
        <v>0</v>
      </c>
      <c r="AQ169" s="414">
        <f t="shared" si="98"/>
        <v>0</v>
      </c>
      <c r="AR169" s="197">
        <f t="shared" si="100"/>
        <v>0</v>
      </c>
      <c r="AS169" s="50">
        <f t="shared" si="106"/>
        <v>0</v>
      </c>
      <c r="AT169" s="50">
        <f t="shared" si="102"/>
        <v>0</v>
      </c>
      <c r="AU169" s="50">
        <f t="shared" si="103"/>
        <v>0</v>
      </c>
      <c r="AV169" s="50">
        <f t="shared" si="104"/>
        <v>0</v>
      </c>
      <c r="AW169" s="50">
        <f t="shared" si="80"/>
        <v>0</v>
      </c>
      <c r="AX169" s="50">
        <f t="shared" si="81"/>
        <v>0</v>
      </c>
      <c r="AY169" s="45">
        <f t="shared" si="82"/>
        <v>0</v>
      </c>
      <c r="AZ169" s="45">
        <f t="shared" si="83"/>
        <v>0</v>
      </c>
      <c r="BA169" s="428">
        <v>44439</v>
      </c>
      <c r="BB169" s="184"/>
    </row>
    <row r="170" spans="1:56" ht="15" customHeight="1" x14ac:dyDescent="0.25">
      <c r="A170" s="213" t="s">
        <v>707</v>
      </c>
      <c r="B170" s="84" t="s">
        <v>235</v>
      </c>
      <c r="C170" s="213" t="s">
        <v>165</v>
      </c>
      <c r="D170" s="188" t="s">
        <v>661</v>
      </c>
      <c r="E170" s="94" t="s">
        <v>700</v>
      </c>
      <c r="F170" s="214" t="str">
        <f>VLOOKUP(G170,Lookups!$T$3:$U$2497,2,FALSE)</f>
        <v>CAT 1</v>
      </c>
      <c r="G170" s="76" t="str">
        <f>VLOOKUP(E170,Lookups!$S$3:$T$2492,2,FALSE)</f>
        <v>xxxxxxxxxx1</v>
      </c>
      <c r="H170" s="181" t="str">
        <f t="shared" si="105"/>
        <v>UNFI West xxxxxxxxxx1</v>
      </c>
      <c r="I170" s="229"/>
      <c r="J170" s="229">
        <v>1</v>
      </c>
      <c r="K170" s="421">
        <v>44927</v>
      </c>
      <c r="L170" s="229" t="s">
        <v>96</v>
      </c>
      <c r="M170" s="220">
        <v>44986</v>
      </c>
      <c r="N170" s="425">
        <v>1</v>
      </c>
      <c r="O170" s="415">
        <f>VLOOKUP(E170,Lookups!$AD$3:$AE$148,2,FALSE)</f>
        <v>1.2</v>
      </c>
      <c r="P170" s="416">
        <f>VLOOKUP(E170,Lookups!$AH$3:$AI$148,2,FALSE)</f>
        <v>3</v>
      </c>
      <c r="Q170" s="417">
        <f>VLOOKUP(E170,Lookups!$C$3:$D$249,2,FALSE)</f>
        <v>12</v>
      </c>
      <c r="R170" s="418">
        <f>VLOOKUP(E170,Lookups!$C$3:$E$148,2,FALSE)</f>
        <v>12</v>
      </c>
      <c r="S170" s="422"/>
      <c r="T170" s="423"/>
      <c r="U170" s="423"/>
      <c r="V170" s="423"/>
      <c r="W170" s="46">
        <f t="shared" si="84"/>
        <v>0</v>
      </c>
      <c r="X170" s="46">
        <f t="shared" si="85"/>
        <v>3</v>
      </c>
      <c r="Y170" s="71">
        <f t="shared" si="86"/>
        <v>0</v>
      </c>
      <c r="Z170" s="71"/>
      <c r="AA170" s="71"/>
      <c r="AB170" s="71"/>
      <c r="AC170" s="112">
        <f t="shared" si="87"/>
        <v>0</v>
      </c>
      <c r="AD170" s="112">
        <f t="shared" si="88"/>
        <v>3</v>
      </c>
      <c r="AE170" s="53">
        <f t="shared" si="89"/>
        <v>0</v>
      </c>
      <c r="AF170" s="47">
        <f t="shared" si="90"/>
        <v>0</v>
      </c>
      <c r="AG170" s="47">
        <f t="shared" si="91"/>
        <v>0</v>
      </c>
      <c r="AH170" s="47">
        <f t="shared" si="92"/>
        <v>0</v>
      </c>
      <c r="AI170" s="47">
        <f t="shared" si="93"/>
        <v>0</v>
      </c>
      <c r="AJ170" s="47">
        <f t="shared" si="94"/>
        <v>156</v>
      </c>
      <c r="AK170" s="48">
        <f t="shared" si="95"/>
        <v>0</v>
      </c>
      <c r="AL170" s="48"/>
      <c r="AM170" s="48"/>
      <c r="AN170" s="145"/>
      <c r="AO170" s="145">
        <f t="shared" si="96"/>
        <v>0</v>
      </c>
      <c r="AP170" s="145">
        <f t="shared" si="97"/>
        <v>13</v>
      </c>
      <c r="AQ170" s="419">
        <f t="shared" si="98"/>
        <v>13</v>
      </c>
      <c r="AR170" s="233">
        <f t="shared" si="100"/>
        <v>1.0833333333333333</v>
      </c>
      <c r="AS170" s="50">
        <f t="shared" si="106"/>
        <v>0</v>
      </c>
      <c r="AT170" s="50">
        <f t="shared" si="102"/>
        <v>0</v>
      </c>
      <c r="AU170" s="50">
        <f t="shared" si="103"/>
        <v>0</v>
      </c>
      <c r="AV170" s="50">
        <f t="shared" si="104"/>
        <v>0</v>
      </c>
      <c r="AW170" s="50">
        <f t="shared" si="80"/>
        <v>0</v>
      </c>
      <c r="AX170" s="50">
        <f t="shared" si="81"/>
        <v>1872</v>
      </c>
      <c r="AY170" s="234">
        <f t="shared" si="82"/>
        <v>1872</v>
      </c>
      <c r="AZ170" s="234">
        <f t="shared" si="83"/>
        <v>156</v>
      </c>
      <c r="BA170" s="427">
        <v>44971</v>
      </c>
      <c r="BB170" s="451"/>
    </row>
    <row r="171" spans="1:56" ht="15" customHeight="1" x14ac:dyDescent="0.25">
      <c r="A171" s="213" t="s">
        <v>707</v>
      </c>
      <c r="B171" s="84" t="s">
        <v>235</v>
      </c>
      <c r="C171" s="213" t="s">
        <v>165</v>
      </c>
      <c r="D171" s="188" t="s">
        <v>661</v>
      </c>
      <c r="E171" s="94" t="s">
        <v>701</v>
      </c>
      <c r="F171" s="214" t="str">
        <f>VLOOKUP(G171,Lookups!$T$3:$U$2497,2,FALSE)</f>
        <v>CAT 2</v>
      </c>
      <c r="G171" s="76" t="str">
        <f>VLOOKUP(E171,Lookups!$S$3:$T$2492,2,FALSE)</f>
        <v>xxxxxxxxxx2</v>
      </c>
      <c r="H171" s="181" t="str">
        <f t="shared" si="105"/>
        <v>UNFI West xxxxxxxxxx2</v>
      </c>
      <c r="I171" s="229"/>
      <c r="J171" s="229">
        <v>1</v>
      </c>
      <c r="K171" s="421">
        <v>44927</v>
      </c>
      <c r="L171" s="229" t="s">
        <v>96</v>
      </c>
      <c r="M171" s="220">
        <v>44986</v>
      </c>
      <c r="N171" s="425">
        <v>1</v>
      </c>
      <c r="O171" s="415">
        <f>VLOOKUP(E171,Lookups!$AD$3:$AE$148,2,FALSE)</f>
        <v>1.2309971689999999</v>
      </c>
      <c r="P171" s="416">
        <f>VLOOKUP(E171,Lookups!$AH$3:$AI$148,2,FALSE)</f>
        <v>2.5038011689999999</v>
      </c>
      <c r="Q171" s="417">
        <f>VLOOKUP(E171,Lookups!$C$3:$D$249,2,FALSE)</f>
        <v>12</v>
      </c>
      <c r="R171" s="418">
        <f>VLOOKUP(E171,Lookups!$C$3:$E$148,2,FALSE)</f>
        <v>12</v>
      </c>
      <c r="S171" s="422"/>
      <c r="T171" s="423"/>
      <c r="U171" s="423"/>
      <c r="V171" s="423"/>
      <c r="W171" s="46">
        <f t="shared" si="84"/>
        <v>0</v>
      </c>
      <c r="X171" s="46">
        <f t="shared" si="85"/>
        <v>2.5038011689999999</v>
      </c>
      <c r="Y171" s="71">
        <f t="shared" si="86"/>
        <v>0</v>
      </c>
      <c r="Z171" s="71"/>
      <c r="AA171" s="71"/>
      <c r="AB171" s="71"/>
      <c r="AC171" s="112">
        <f t="shared" si="87"/>
        <v>0</v>
      </c>
      <c r="AD171" s="112">
        <f t="shared" si="88"/>
        <v>2.5038011689999999</v>
      </c>
      <c r="AE171" s="53">
        <f t="shared" si="89"/>
        <v>0</v>
      </c>
      <c r="AF171" s="47">
        <f t="shared" si="90"/>
        <v>0</v>
      </c>
      <c r="AG171" s="47">
        <f t="shared" si="91"/>
        <v>0</v>
      </c>
      <c r="AH171" s="47">
        <f t="shared" si="92"/>
        <v>0</v>
      </c>
      <c r="AI171" s="47">
        <f t="shared" si="93"/>
        <v>0</v>
      </c>
      <c r="AJ171" s="47">
        <f t="shared" si="94"/>
        <v>130.19766078800001</v>
      </c>
      <c r="AK171" s="48">
        <f t="shared" si="95"/>
        <v>0</v>
      </c>
      <c r="AL171" s="48"/>
      <c r="AM171" s="48"/>
      <c r="AN171" s="145"/>
      <c r="AO171" s="145">
        <f t="shared" si="96"/>
        <v>0</v>
      </c>
      <c r="AP171" s="145">
        <f t="shared" si="97"/>
        <v>10.849805065666667</v>
      </c>
      <c r="AQ171" s="457">
        <f t="shared" si="98"/>
        <v>10.849805065666667</v>
      </c>
      <c r="AR171" s="458">
        <f t="shared" si="100"/>
        <v>0.90415042213888885</v>
      </c>
      <c r="AS171" s="50">
        <f t="shared" si="106"/>
        <v>0</v>
      </c>
      <c r="AT171" s="50">
        <f t="shared" si="102"/>
        <v>0</v>
      </c>
      <c r="AU171" s="50">
        <f t="shared" si="103"/>
        <v>0</v>
      </c>
      <c r="AV171" s="50">
        <f t="shared" si="104"/>
        <v>0</v>
      </c>
      <c r="AW171" s="50">
        <f t="shared" si="80"/>
        <v>0</v>
      </c>
      <c r="AX171" s="50">
        <f t="shared" si="81"/>
        <v>1562.3719294560001</v>
      </c>
      <c r="AY171" s="234">
        <f t="shared" si="82"/>
        <v>1562.3719294560001</v>
      </c>
      <c r="AZ171" s="234">
        <f t="shared" si="83"/>
        <v>130.19766078800001</v>
      </c>
      <c r="BA171" s="427">
        <v>44971</v>
      </c>
      <c r="BB171" s="451"/>
    </row>
    <row r="172" spans="1:56" ht="15" customHeight="1" x14ac:dyDescent="0.25">
      <c r="A172" s="213" t="s">
        <v>707</v>
      </c>
      <c r="B172" s="84" t="s">
        <v>235</v>
      </c>
      <c r="C172" s="213" t="s">
        <v>165</v>
      </c>
      <c r="D172" s="188" t="s">
        <v>661</v>
      </c>
      <c r="E172" s="191" t="s">
        <v>702</v>
      </c>
      <c r="F172" s="214" t="str">
        <f>VLOOKUP(G172,Lookups!$T$3:$U$2497,2,FALSE)</f>
        <v>CAT 3</v>
      </c>
      <c r="G172" s="76" t="str">
        <f>VLOOKUP(E172,Lookups!$S$3:$T$2492,2,FALSE)</f>
        <v>xxxxxxxxxx3</v>
      </c>
      <c r="H172" s="181" t="str">
        <f t="shared" si="105"/>
        <v>UNFI West xxxxxxxxxx3</v>
      </c>
      <c r="I172" s="229"/>
      <c r="J172" s="229">
        <v>1</v>
      </c>
      <c r="K172" s="421">
        <v>44927</v>
      </c>
      <c r="L172" s="229" t="s">
        <v>96</v>
      </c>
      <c r="M172" s="220">
        <v>44986</v>
      </c>
      <c r="N172" s="425">
        <v>1</v>
      </c>
      <c r="O172" s="415">
        <f>VLOOKUP(E172,Lookups!$AD$3:$AE$148,2,FALSE)</f>
        <v>1.169229504</v>
      </c>
      <c r="P172" s="416">
        <f>VLOOKUP(E172,Lookups!$AH$3:$AI$148,2,FALSE)</f>
        <v>2.8760148220000001</v>
      </c>
      <c r="Q172" s="417">
        <f>VLOOKUP(E172,Lookups!$C$3:$D$249,2,FALSE)</f>
        <v>12</v>
      </c>
      <c r="R172" s="418">
        <f>VLOOKUP(E172,Lookups!$C$3:$E$148,2,FALSE)</f>
        <v>12</v>
      </c>
      <c r="S172" s="422"/>
      <c r="T172" s="423"/>
      <c r="U172" s="423"/>
      <c r="V172" s="423"/>
      <c r="W172" s="46">
        <f t="shared" si="84"/>
        <v>0</v>
      </c>
      <c r="X172" s="46">
        <f t="shared" si="85"/>
        <v>2.8760148220000001</v>
      </c>
      <c r="Y172" s="71">
        <f t="shared" si="86"/>
        <v>0</v>
      </c>
      <c r="Z172" s="71"/>
      <c r="AA172" s="71"/>
      <c r="AB172" s="71"/>
      <c r="AC172" s="112">
        <f t="shared" si="87"/>
        <v>0</v>
      </c>
      <c r="AD172" s="112">
        <f t="shared" si="88"/>
        <v>2.8760148220000001</v>
      </c>
      <c r="AE172" s="53">
        <f t="shared" si="89"/>
        <v>0</v>
      </c>
      <c r="AF172" s="47">
        <f t="shared" si="90"/>
        <v>0</v>
      </c>
      <c r="AG172" s="47">
        <f t="shared" si="91"/>
        <v>0</v>
      </c>
      <c r="AH172" s="47">
        <f t="shared" si="92"/>
        <v>0</v>
      </c>
      <c r="AI172" s="47">
        <f t="shared" si="93"/>
        <v>0</v>
      </c>
      <c r="AJ172" s="47">
        <f t="shared" si="94"/>
        <v>149.55277074400001</v>
      </c>
      <c r="AK172" s="48">
        <f t="shared" si="95"/>
        <v>0</v>
      </c>
      <c r="AL172" s="48"/>
      <c r="AM172" s="48"/>
      <c r="AN172" s="145"/>
      <c r="AO172" s="145">
        <f t="shared" si="96"/>
        <v>0</v>
      </c>
      <c r="AP172" s="145">
        <f t="shared" si="97"/>
        <v>12.462730895333335</v>
      </c>
      <c r="AQ172" s="457">
        <f t="shared" si="98"/>
        <v>12.462730895333335</v>
      </c>
      <c r="AR172" s="458">
        <f t="shared" si="100"/>
        <v>1.0385609079444447</v>
      </c>
      <c r="AS172" s="50">
        <f t="shared" si="106"/>
        <v>0</v>
      </c>
      <c r="AT172" s="50">
        <f t="shared" si="102"/>
        <v>0</v>
      </c>
      <c r="AU172" s="50">
        <f t="shared" si="103"/>
        <v>0</v>
      </c>
      <c r="AV172" s="50">
        <f t="shared" si="104"/>
        <v>0</v>
      </c>
      <c r="AW172" s="50">
        <f t="shared" si="80"/>
        <v>0</v>
      </c>
      <c r="AX172" s="50">
        <f t="shared" si="81"/>
        <v>1794.6332489280003</v>
      </c>
      <c r="AY172" s="234">
        <f t="shared" si="82"/>
        <v>1794.6332489280003</v>
      </c>
      <c r="AZ172" s="234">
        <f t="shared" si="83"/>
        <v>149.55277074400001</v>
      </c>
      <c r="BA172" s="427">
        <v>44971</v>
      </c>
      <c r="BB172" s="451"/>
    </row>
    <row r="173" spans="1:56" ht="15" customHeight="1" x14ac:dyDescent="0.25">
      <c r="A173" s="213" t="s">
        <v>707</v>
      </c>
      <c r="B173" s="84" t="s">
        <v>235</v>
      </c>
      <c r="C173" s="213" t="s">
        <v>165</v>
      </c>
      <c r="D173" s="188" t="s">
        <v>661</v>
      </c>
      <c r="E173" s="191" t="s">
        <v>703</v>
      </c>
      <c r="F173" s="214" t="str">
        <f>VLOOKUP(G173,Lookups!$T$3:$U$2497,2,FALSE)</f>
        <v>CAT 4</v>
      </c>
      <c r="G173" s="76" t="str">
        <f>VLOOKUP(E173,Lookups!$S$3:$T$2492,2,FALSE)</f>
        <v>xxxxxxxxxx4</v>
      </c>
      <c r="H173" s="181" t="str">
        <f t="shared" si="105"/>
        <v>UNFI West xxxxxxxxxx4</v>
      </c>
      <c r="I173" s="229"/>
      <c r="J173" s="229">
        <v>1</v>
      </c>
      <c r="K173" s="421">
        <v>44927</v>
      </c>
      <c r="L173" s="229" t="s">
        <v>96</v>
      </c>
      <c r="M173" s="220">
        <v>44986</v>
      </c>
      <c r="N173" s="425">
        <v>1</v>
      </c>
      <c r="O173" s="415">
        <f>VLOOKUP(E173,Lookups!$AD$3:$AE$148,2,FALSE)</f>
        <v>1.2623833040000001</v>
      </c>
      <c r="P173" s="416">
        <f>VLOOKUP(E173,Lookups!$AH$3:$AI$148,2,FALSE)</f>
        <v>2.370249088</v>
      </c>
      <c r="Q173" s="417">
        <f>VLOOKUP(E173,Lookups!$C$3:$D$249,2,FALSE)</f>
        <v>12</v>
      </c>
      <c r="R173" s="418">
        <f>VLOOKUP(E173,Lookups!$C$3:$E$148,2,FALSE)</f>
        <v>12</v>
      </c>
      <c r="S173" s="422"/>
      <c r="T173" s="423"/>
      <c r="U173" s="423"/>
      <c r="V173" s="423"/>
      <c r="W173" s="46">
        <f t="shared" si="84"/>
        <v>0</v>
      </c>
      <c r="X173" s="46">
        <f t="shared" si="85"/>
        <v>2.370249088</v>
      </c>
      <c r="Y173" s="71">
        <f t="shared" si="86"/>
        <v>0</v>
      </c>
      <c r="Z173" s="71"/>
      <c r="AA173" s="71"/>
      <c r="AB173" s="71"/>
      <c r="AC173" s="112">
        <f t="shared" si="87"/>
        <v>0</v>
      </c>
      <c r="AD173" s="112">
        <f t="shared" si="88"/>
        <v>2.370249088</v>
      </c>
      <c r="AE173" s="53">
        <f t="shared" si="89"/>
        <v>0</v>
      </c>
      <c r="AF173" s="47">
        <f t="shared" si="90"/>
        <v>0</v>
      </c>
      <c r="AG173" s="47">
        <f t="shared" si="91"/>
        <v>0</v>
      </c>
      <c r="AH173" s="47">
        <f t="shared" si="92"/>
        <v>0</v>
      </c>
      <c r="AI173" s="47">
        <f t="shared" si="93"/>
        <v>0</v>
      </c>
      <c r="AJ173" s="47">
        <f t="shared" si="94"/>
        <v>123.252952576</v>
      </c>
      <c r="AK173" s="48">
        <f t="shared" si="95"/>
        <v>0</v>
      </c>
      <c r="AL173" s="48"/>
      <c r="AM173" s="48"/>
      <c r="AN173" s="145"/>
      <c r="AO173" s="145">
        <f t="shared" si="96"/>
        <v>0</v>
      </c>
      <c r="AP173" s="145">
        <f t="shared" si="97"/>
        <v>10.271079381333333</v>
      </c>
      <c r="AQ173" s="419">
        <f t="shared" si="98"/>
        <v>10.271079381333333</v>
      </c>
      <c r="AR173" s="233">
        <f t="shared" si="100"/>
        <v>0.85592328177777777</v>
      </c>
      <c r="AS173" s="50">
        <f t="shared" si="106"/>
        <v>0</v>
      </c>
      <c r="AT173" s="50">
        <f t="shared" si="102"/>
        <v>0</v>
      </c>
      <c r="AU173" s="50">
        <f t="shared" si="103"/>
        <v>0</v>
      </c>
      <c r="AV173" s="50">
        <f t="shared" si="104"/>
        <v>0</v>
      </c>
      <c r="AW173" s="50">
        <f t="shared" si="80"/>
        <v>0</v>
      </c>
      <c r="AX173" s="50">
        <f t="shared" si="81"/>
        <v>1479.035430912</v>
      </c>
      <c r="AY173" s="234">
        <f t="shared" si="82"/>
        <v>1479.035430912</v>
      </c>
      <c r="AZ173" s="234">
        <f t="shared" si="83"/>
        <v>123.252952576</v>
      </c>
      <c r="BA173" s="427">
        <v>44971</v>
      </c>
      <c r="BB173" s="451"/>
    </row>
    <row r="174" spans="1:56" s="187" customFormat="1" ht="15" customHeight="1" x14ac:dyDescent="0.25">
      <c r="A174" s="213" t="s">
        <v>707</v>
      </c>
      <c r="B174" s="84" t="s">
        <v>235</v>
      </c>
      <c r="C174" s="213" t="s">
        <v>165</v>
      </c>
      <c r="D174" s="188" t="s">
        <v>661</v>
      </c>
      <c r="E174" s="191" t="s">
        <v>704</v>
      </c>
      <c r="F174" s="214" t="str">
        <f>VLOOKUP(G174,Lookups!$T$3:$U$2497,2,FALSE)</f>
        <v>CAT 5</v>
      </c>
      <c r="G174" s="76" t="str">
        <f>VLOOKUP(E174,Lookups!$S$3:$T$2492,2,FALSE)</f>
        <v>xxxxxxxxxx5</v>
      </c>
      <c r="H174" s="181" t="str">
        <f t="shared" si="105"/>
        <v>UNFI West xxxxxxxxxx5</v>
      </c>
      <c r="I174" s="157"/>
      <c r="J174" s="157">
        <v>1</v>
      </c>
      <c r="K174" s="100">
        <v>44652</v>
      </c>
      <c r="L174" s="157" t="s">
        <v>99</v>
      </c>
      <c r="M174" s="170">
        <v>44743</v>
      </c>
      <c r="N174" s="225" t="s">
        <v>646</v>
      </c>
      <c r="O174" s="223">
        <f>VLOOKUP(E174,Lookups!$AD$3:$AE$148,2,FALSE)</f>
        <v>1.0035713159999999</v>
      </c>
      <c r="P174" s="226">
        <f>VLOOKUP(E174,Lookups!$AH$3:$AI$148,2,FALSE)</f>
        <v>1.926370728</v>
      </c>
      <c r="Q174" s="174">
        <f>VLOOKUP(E174,Lookups!$C$3:$D$249,2,FALSE)</f>
        <v>12</v>
      </c>
      <c r="R174" s="227">
        <f>VLOOKUP(E174,Lookups!$C$3:$E$148,2,FALSE)</f>
        <v>12</v>
      </c>
      <c r="S174" s="156"/>
      <c r="T174" s="46" t="e">
        <f>IF(#REF!="A",#REF!*0.5)+_xlfn.IFNA(#N/A,0)</f>
        <v>#REF!</v>
      </c>
      <c r="U174" s="46" t="e">
        <f>IF(#REF!="b",#REF!*0.25)+_xlfn.IFNA(#N/A,0)</f>
        <v>#REF!</v>
      </c>
      <c r="V174" s="46" t="e">
        <f>IF(#REF!="C",#REF!*0.125)+_xlfn.IFNA(#N/A,0)</f>
        <v>#REF!</v>
      </c>
      <c r="W174" s="46">
        <f t="shared" si="84"/>
        <v>0</v>
      </c>
      <c r="X174" s="46">
        <f t="shared" si="85"/>
        <v>1.926370728</v>
      </c>
      <c r="Y174" s="71">
        <f t="shared" si="86"/>
        <v>0</v>
      </c>
      <c r="Z174" s="71"/>
      <c r="AA174" s="71"/>
      <c r="AB174" s="71"/>
      <c r="AC174" s="112">
        <f t="shared" si="87"/>
        <v>0</v>
      </c>
      <c r="AD174" s="112">
        <f t="shared" si="88"/>
        <v>1.926370728</v>
      </c>
      <c r="AE174" s="53">
        <f t="shared" si="89"/>
        <v>0</v>
      </c>
      <c r="AF174" s="47">
        <f t="shared" si="90"/>
        <v>0</v>
      </c>
      <c r="AG174" s="47">
        <f t="shared" si="91"/>
        <v>0</v>
      </c>
      <c r="AH174" s="47">
        <f t="shared" si="92"/>
        <v>0</v>
      </c>
      <c r="AI174" s="47">
        <f t="shared" si="93"/>
        <v>0</v>
      </c>
      <c r="AJ174" s="47">
        <f t="shared" si="94"/>
        <v>100.171277856</v>
      </c>
      <c r="AK174" s="48">
        <f t="shared" si="95"/>
        <v>0</v>
      </c>
      <c r="AL174" s="48"/>
      <c r="AM174" s="48"/>
      <c r="AN174" s="145"/>
      <c r="AO174" s="145">
        <f t="shared" si="96"/>
        <v>0</v>
      </c>
      <c r="AP174" s="145">
        <f t="shared" si="97"/>
        <v>8.3476064880000003</v>
      </c>
      <c r="AQ174" s="414">
        <f t="shared" si="98"/>
        <v>8.3476064880000003</v>
      </c>
      <c r="AR174" s="198">
        <f t="shared" si="100"/>
        <v>0.69563387399999999</v>
      </c>
      <c r="AS174" s="50">
        <f t="shared" si="106"/>
        <v>0</v>
      </c>
      <c r="AT174" s="50">
        <f t="shared" si="102"/>
        <v>0</v>
      </c>
      <c r="AU174" s="50">
        <f t="shared" si="103"/>
        <v>0</v>
      </c>
      <c r="AV174" s="50">
        <f t="shared" si="104"/>
        <v>0</v>
      </c>
      <c r="AW174" s="50">
        <f t="shared" si="80"/>
        <v>0</v>
      </c>
      <c r="AX174" s="50">
        <f t="shared" si="81"/>
        <v>1202.055334272</v>
      </c>
      <c r="AY174" s="45">
        <f t="shared" si="82"/>
        <v>1202.055334272</v>
      </c>
      <c r="AZ174" s="45">
        <f t="shared" si="83"/>
        <v>100.171277856</v>
      </c>
      <c r="BA174" s="434">
        <v>44578</v>
      </c>
      <c r="BB174" s="184"/>
    </row>
    <row r="175" spans="1:56" ht="15" customHeight="1" x14ac:dyDescent="0.25">
      <c r="A175" s="43" t="s">
        <v>706</v>
      </c>
      <c r="B175" s="84" t="s">
        <v>677</v>
      </c>
      <c r="C175" s="213" t="s">
        <v>166</v>
      </c>
      <c r="D175" s="188" t="s">
        <v>660</v>
      </c>
      <c r="E175" s="94" t="s">
        <v>700</v>
      </c>
      <c r="F175" s="214" t="str">
        <f>VLOOKUP(G175,Lookups!$T$3:$U$2497,2,FALSE)</f>
        <v>CAT 1</v>
      </c>
      <c r="G175" s="76" t="str">
        <f>VLOOKUP(E175,Lookups!$S$3:$T$2492,2,FALSE)</f>
        <v>xxxxxxxxxx1</v>
      </c>
      <c r="H175" s="181" t="str">
        <f t="shared" si="105"/>
        <v>Kehe East xxxxxxxxxx1</v>
      </c>
      <c r="I175" s="157"/>
      <c r="J175" s="157"/>
      <c r="K175" s="159">
        <v>44713</v>
      </c>
      <c r="L175" s="43" t="s">
        <v>97</v>
      </c>
      <c r="M175" s="170">
        <v>44805</v>
      </c>
      <c r="N175" s="225" t="s">
        <v>133</v>
      </c>
      <c r="O175" s="223">
        <f>VLOOKUP(E175,Lookups!$AD$3:$AE$148,2,FALSE)</f>
        <v>1.2</v>
      </c>
      <c r="P175" s="226">
        <f>VLOOKUP(E175,Lookups!$AH$3:$AI$148,2,FALSE)</f>
        <v>3</v>
      </c>
      <c r="Q175" s="174">
        <f>VLOOKUP(E175,Lookups!$C$3:$D$249,2,FALSE)</f>
        <v>12</v>
      </c>
      <c r="R175" s="227">
        <f>VLOOKUP(E175,Lookups!$C$3:$E$148,2,FALSE)</f>
        <v>12</v>
      </c>
      <c r="S175" s="155"/>
      <c r="T175" s="46" t="e">
        <f>IF(#REF!="A",#REF!*0.5)+_xlfn.IFNA(#N/A,0)</f>
        <v>#REF!</v>
      </c>
      <c r="U175" s="46" t="e">
        <f>IF(#REF!="b",#REF!*0.25)+_xlfn.IFNA(#N/A,0)</f>
        <v>#REF!</v>
      </c>
      <c r="V175" s="46" t="e">
        <f>IF(#REF!="C",#REF!*0.125)+_xlfn.IFNA(#N/A,0)</f>
        <v>#REF!</v>
      </c>
      <c r="W175" s="46">
        <f t="shared" si="84"/>
        <v>1.2</v>
      </c>
      <c r="X175" s="46">
        <f t="shared" si="85"/>
        <v>0</v>
      </c>
      <c r="Y175" s="71">
        <f t="shared" si="86"/>
        <v>0</v>
      </c>
      <c r="Z175" s="71"/>
      <c r="AA175" s="71"/>
      <c r="AB175" s="71"/>
      <c r="AC175" s="112">
        <f t="shared" si="87"/>
        <v>0</v>
      </c>
      <c r="AD175" s="112">
        <f t="shared" si="88"/>
        <v>0</v>
      </c>
      <c r="AE175" s="53">
        <f t="shared" si="89"/>
        <v>0</v>
      </c>
      <c r="AF175" s="47">
        <f t="shared" si="90"/>
        <v>0</v>
      </c>
      <c r="AG175" s="47">
        <f t="shared" si="91"/>
        <v>0</v>
      </c>
      <c r="AH175" s="47">
        <f t="shared" si="92"/>
        <v>0</v>
      </c>
      <c r="AI175" s="47">
        <f t="shared" si="93"/>
        <v>0</v>
      </c>
      <c r="AJ175" s="47">
        <f t="shared" si="94"/>
        <v>0</v>
      </c>
      <c r="AK175" s="48">
        <f t="shared" si="95"/>
        <v>0</v>
      </c>
      <c r="AL175" s="48"/>
      <c r="AM175" s="48"/>
      <c r="AN175" s="145"/>
      <c r="AO175" s="145">
        <f t="shared" si="96"/>
        <v>0</v>
      </c>
      <c r="AP175" s="145">
        <f t="shared" si="97"/>
        <v>0</v>
      </c>
      <c r="AQ175" s="414">
        <f t="shared" si="98"/>
        <v>0</v>
      </c>
      <c r="AR175" s="197"/>
      <c r="AS175" s="50">
        <f t="shared" si="106"/>
        <v>0</v>
      </c>
      <c r="AT175" s="50">
        <f t="shared" si="102"/>
        <v>0</v>
      </c>
      <c r="AU175" s="50">
        <f t="shared" si="103"/>
        <v>0</v>
      </c>
      <c r="AV175" s="50">
        <f t="shared" si="104"/>
        <v>0</v>
      </c>
      <c r="AW175" s="50">
        <f t="shared" si="80"/>
        <v>0</v>
      </c>
      <c r="AX175" s="50">
        <f t="shared" si="81"/>
        <v>0</v>
      </c>
      <c r="AY175" s="45">
        <f t="shared" si="82"/>
        <v>0</v>
      </c>
      <c r="AZ175" s="45">
        <f t="shared" si="83"/>
        <v>0</v>
      </c>
      <c r="BA175" s="429">
        <v>44811</v>
      </c>
      <c r="BB175" s="185"/>
    </row>
    <row r="176" spans="1:56" ht="15" customHeight="1" x14ac:dyDescent="0.25">
      <c r="A176" s="43" t="s">
        <v>706</v>
      </c>
      <c r="B176" s="84" t="s">
        <v>677</v>
      </c>
      <c r="C176" s="213" t="s">
        <v>166</v>
      </c>
      <c r="D176" s="188" t="s">
        <v>660</v>
      </c>
      <c r="E176" s="94" t="s">
        <v>701</v>
      </c>
      <c r="F176" s="214" t="str">
        <f>VLOOKUP(G176,Lookups!$T$3:$U$2497,2,FALSE)</f>
        <v>CAT 2</v>
      </c>
      <c r="G176" s="76" t="str">
        <f>VLOOKUP(E176,Lookups!$S$3:$T$2492,2,FALSE)</f>
        <v>xxxxxxxxxx2</v>
      </c>
      <c r="H176" s="181" t="str">
        <f t="shared" si="105"/>
        <v>Kehe East xxxxxxxxxx2</v>
      </c>
      <c r="I176" s="157"/>
      <c r="J176" s="157"/>
      <c r="K176" s="159">
        <v>44713</v>
      </c>
      <c r="L176" s="43" t="s">
        <v>97</v>
      </c>
      <c r="M176" s="170">
        <v>44805</v>
      </c>
      <c r="N176" s="225" t="s">
        <v>133</v>
      </c>
      <c r="O176" s="223">
        <f>VLOOKUP(E176,Lookups!$AD$3:$AE$148,2,FALSE)</f>
        <v>1.2309971689999999</v>
      </c>
      <c r="P176" s="226">
        <f>VLOOKUP(E176,Lookups!$AH$3:$AI$148,2,FALSE)</f>
        <v>2.5038011689999999</v>
      </c>
      <c r="Q176" s="174">
        <f>VLOOKUP(E176,Lookups!$C$3:$D$249,2,FALSE)</f>
        <v>12</v>
      </c>
      <c r="R176" s="227">
        <f>VLOOKUP(E176,Lookups!$C$3:$E$148,2,FALSE)</f>
        <v>12</v>
      </c>
      <c r="S176" s="155"/>
      <c r="T176" s="46" t="e">
        <f>IF(#REF!="A",#REF!*0.5)+_xlfn.IFNA(#N/A,0)</f>
        <v>#REF!</v>
      </c>
      <c r="U176" s="46" t="e">
        <f>IF(#REF!="b",#REF!*0.25)+_xlfn.IFNA(#N/A,0)</f>
        <v>#REF!</v>
      </c>
      <c r="V176" s="46" t="e">
        <f>IF(#REF!="C",#REF!*0.125)+_xlfn.IFNA(#N/A,0)</f>
        <v>#REF!</v>
      </c>
      <c r="W176" s="46">
        <f t="shared" si="84"/>
        <v>1.2309971689999999</v>
      </c>
      <c r="X176" s="46">
        <f t="shared" si="85"/>
        <v>0</v>
      </c>
      <c r="Y176" s="71">
        <f t="shared" si="86"/>
        <v>0</v>
      </c>
      <c r="Z176" s="71"/>
      <c r="AA176" s="71"/>
      <c r="AB176" s="71"/>
      <c r="AC176" s="112">
        <f t="shared" si="87"/>
        <v>0</v>
      </c>
      <c r="AD176" s="112">
        <f t="shared" si="88"/>
        <v>0</v>
      </c>
      <c r="AE176" s="53">
        <f t="shared" si="89"/>
        <v>0</v>
      </c>
      <c r="AF176" s="47">
        <f t="shared" si="90"/>
        <v>0</v>
      </c>
      <c r="AG176" s="47">
        <f t="shared" si="91"/>
        <v>0</v>
      </c>
      <c r="AH176" s="47">
        <f t="shared" si="92"/>
        <v>0</v>
      </c>
      <c r="AI176" s="47">
        <f t="shared" si="93"/>
        <v>0</v>
      </c>
      <c r="AJ176" s="47">
        <f t="shared" si="94"/>
        <v>0</v>
      </c>
      <c r="AK176" s="48">
        <f t="shared" si="95"/>
        <v>0</v>
      </c>
      <c r="AL176" s="48"/>
      <c r="AM176" s="48"/>
      <c r="AN176" s="145"/>
      <c r="AO176" s="145">
        <f t="shared" si="96"/>
        <v>0</v>
      </c>
      <c r="AP176" s="145">
        <f t="shared" si="97"/>
        <v>0</v>
      </c>
      <c r="AQ176" s="414">
        <f t="shared" si="98"/>
        <v>0</v>
      </c>
      <c r="AR176" s="197"/>
      <c r="AS176" s="50">
        <f t="shared" si="106"/>
        <v>0</v>
      </c>
      <c r="AT176" s="50">
        <f t="shared" si="102"/>
        <v>0</v>
      </c>
      <c r="AU176" s="50">
        <f t="shared" si="103"/>
        <v>0</v>
      </c>
      <c r="AV176" s="50">
        <f t="shared" si="104"/>
        <v>0</v>
      </c>
      <c r="AW176" s="50">
        <f t="shared" si="80"/>
        <v>0</v>
      </c>
      <c r="AX176" s="50">
        <f t="shared" si="81"/>
        <v>0</v>
      </c>
      <c r="AY176" s="45">
        <f t="shared" si="82"/>
        <v>0</v>
      </c>
      <c r="AZ176" s="45">
        <f t="shared" si="83"/>
        <v>0</v>
      </c>
      <c r="BA176" s="429">
        <v>44811</v>
      </c>
      <c r="BB176" s="185"/>
    </row>
    <row r="177" spans="1:56" ht="15" customHeight="1" x14ac:dyDescent="0.25">
      <c r="A177" s="43" t="s">
        <v>706</v>
      </c>
      <c r="B177" s="84" t="s">
        <v>677</v>
      </c>
      <c r="C177" s="213" t="s">
        <v>166</v>
      </c>
      <c r="D177" s="188" t="s">
        <v>660</v>
      </c>
      <c r="E177" s="191" t="s">
        <v>702</v>
      </c>
      <c r="F177" s="214" t="str">
        <f>VLOOKUP(G177,Lookups!$T$3:$U$2497,2,FALSE)</f>
        <v>CAT 3</v>
      </c>
      <c r="G177" s="76" t="str">
        <f>VLOOKUP(E177,Lookups!$S$3:$T$2492,2,FALSE)</f>
        <v>xxxxxxxxxx3</v>
      </c>
      <c r="H177" s="181" t="str">
        <f t="shared" si="105"/>
        <v>Kehe East xxxxxxxxxx3</v>
      </c>
      <c r="I177" s="157"/>
      <c r="J177" s="157"/>
      <c r="K177" s="159">
        <v>44713</v>
      </c>
      <c r="L177" s="43" t="s">
        <v>97</v>
      </c>
      <c r="M177" s="170">
        <v>44805</v>
      </c>
      <c r="N177" s="225" t="s">
        <v>133</v>
      </c>
      <c r="O177" s="223">
        <f>VLOOKUP(E177,Lookups!$AD$3:$AE$148,2,FALSE)</f>
        <v>1.169229504</v>
      </c>
      <c r="P177" s="226">
        <f>VLOOKUP(E177,Lookups!$AH$3:$AI$148,2,FALSE)</f>
        <v>2.8760148220000001</v>
      </c>
      <c r="Q177" s="174">
        <f>VLOOKUP(E177,Lookups!$C$3:$D$249,2,FALSE)</f>
        <v>12</v>
      </c>
      <c r="R177" s="227">
        <f>VLOOKUP(E177,Lookups!$C$3:$E$148,2,FALSE)</f>
        <v>12</v>
      </c>
      <c r="S177" s="155"/>
      <c r="T177" s="46" t="e">
        <f>IF(#REF!="A",#REF!*0.5)+_xlfn.IFNA(#N/A,0)</f>
        <v>#REF!</v>
      </c>
      <c r="U177" s="46" t="e">
        <f>IF(#REF!="b",#REF!*0.25)+_xlfn.IFNA(#N/A,0)</f>
        <v>#REF!</v>
      </c>
      <c r="V177" s="46" t="e">
        <f>IF(#REF!="C",#REF!*0.125)+_xlfn.IFNA(#N/A,0)</f>
        <v>#REF!</v>
      </c>
      <c r="W177" s="46">
        <f t="shared" si="84"/>
        <v>1.169229504</v>
      </c>
      <c r="X177" s="46">
        <f t="shared" si="85"/>
        <v>0</v>
      </c>
      <c r="Y177" s="71">
        <f t="shared" si="86"/>
        <v>0</v>
      </c>
      <c r="Z177" s="71"/>
      <c r="AA177" s="71"/>
      <c r="AB177" s="71"/>
      <c r="AC177" s="112">
        <f t="shared" si="87"/>
        <v>0</v>
      </c>
      <c r="AD177" s="112">
        <f t="shared" si="88"/>
        <v>0</v>
      </c>
      <c r="AE177" s="53">
        <f t="shared" si="89"/>
        <v>0</v>
      </c>
      <c r="AF177" s="47">
        <f t="shared" si="90"/>
        <v>0</v>
      </c>
      <c r="AG177" s="47">
        <f t="shared" si="91"/>
        <v>0</v>
      </c>
      <c r="AH177" s="47">
        <f t="shared" si="92"/>
        <v>0</v>
      </c>
      <c r="AI177" s="47">
        <f t="shared" si="93"/>
        <v>0</v>
      </c>
      <c r="AJ177" s="47">
        <f t="shared" si="94"/>
        <v>0</v>
      </c>
      <c r="AK177" s="48">
        <f t="shared" si="95"/>
        <v>0</v>
      </c>
      <c r="AL177" s="48"/>
      <c r="AM177" s="48"/>
      <c r="AN177" s="145"/>
      <c r="AO177" s="145">
        <f t="shared" si="96"/>
        <v>0</v>
      </c>
      <c r="AP177" s="145">
        <f t="shared" si="97"/>
        <v>0</v>
      </c>
      <c r="AQ177" s="414">
        <f t="shared" si="98"/>
        <v>0</v>
      </c>
      <c r="AR177" s="197"/>
      <c r="AS177" s="50">
        <f t="shared" si="106"/>
        <v>0</v>
      </c>
      <c r="AT177" s="50">
        <f t="shared" ref="AT177:AT193" si="107">(AF177*R177)+_xlfn.IFNA(#N/A,0)</f>
        <v>0</v>
      </c>
      <c r="AU177" s="50">
        <f t="shared" ref="AU177:AU193" si="108">(AG177*R177)+_xlfn.IFNA(#N/A,0)</f>
        <v>0</v>
      </c>
      <c r="AV177" s="50">
        <f t="shared" ref="AV177:AV193" si="109">(AH177*R177)+_xlfn.IFNA(#N/A,0)</f>
        <v>0</v>
      </c>
      <c r="AW177" s="50">
        <f t="shared" ref="AW177:AW240" si="110">(AI177*R177)+_xlfn.IFNA(#N/A,0)</f>
        <v>0</v>
      </c>
      <c r="AX177" s="50">
        <f t="shared" ref="AX177:AX240" si="111">(AJ177*R177)+_xlfn.IFNA(#N/A,0)</f>
        <v>0</v>
      </c>
      <c r="AY177" s="45">
        <f t="shared" ref="AY177:AY240" si="112">SUM(AS177:AX177)+_xlfn.IFNA(#N/A,0)</f>
        <v>0</v>
      </c>
      <c r="AZ177" s="45">
        <f t="shared" ref="AZ177:AZ240" si="113">AY177/12</f>
        <v>0</v>
      </c>
      <c r="BA177" s="429">
        <v>44811</v>
      </c>
      <c r="BB177" s="185"/>
    </row>
    <row r="178" spans="1:56" ht="15" customHeight="1" x14ac:dyDescent="0.25">
      <c r="A178" s="43" t="s">
        <v>706</v>
      </c>
      <c r="B178" s="84" t="s">
        <v>677</v>
      </c>
      <c r="C178" s="213" t="s">
        <v>166</v>
      </c>
      <c r="D178" s="188" t="s">
        <v>660</v>
      </c>
      <c r="E178" s="191" t="s">
        <v>703</v>
      </c>
      <c r="F178" s="214" t="str">
        <f>VLOOKUP(G178,Lookups!$T$3:$U$2497,2,FALSE)</f>
        <v>CAT 4</v>
      </c>
      <c r="G178" s="76" t="str">
        <f>VLOOKUP(E178,Lookups!$S$3:$T$2492,2,FALSE)</f>
        <v>xxxxxxxxxx4</v>
      </c>
      <c r="H178" s="181" t="str">
        <f t="shared" si="105"/>
        <v>Kehe East xxxxxxxxxx4</v>
      </c>
      <c r="I178" s="157"/>
      <c r="J178" s="157"/>
      <c r="K178" s="159">
        <v>44713</v>
      </c>
      <c r="L178" s="43" t="s">
        <v>97</v>
      </c>
      <c r="M178" s="170">
        <v>44805</v>
      </c>
      <c r="N178" s="225" t="s">
        <v>133</v>
      </c>
      <c r="O178" s="223">
        <f>VLOOKUP(E178,Lookups!$AD$3:$AE$148,2,FALSE)</f>
        <v>1.2623833040000001</v>
      </c>
      <c r="P178" s="226">
        <f>VLOOKUP(E178,Lookups!$AH$3:$AI$148,2,FALSE)</f>
        <v>2.370249088</v>
      </c>
      <c r="Q178" s="174">
        <f>VLOOKUP(E178,Lookups!$C$3:$D$249,2,FALSE)</f>
        <v>12</v>
      </c>
      <c r="R178" s="227">
        <f>VLOOKUP(E178,Lookups!$C$3:$E$148,2,FALSE)</f>
        <v>12</v>
      </c>
      <c r="S178" s="155"/>
      <c r="T178" s="46" t="e">
        <f>IF(#REF!="A",#REF!*0.5)+_xlfn.IFNA(#N/A,0)</f>
        <v>#REF!</v>
      </c>
      <c r="U178" s="46" t="e">
        <f>IF(#REF!="b",#REF!*0.25)+_xlfn.IFNA(#N/A,0)</f>
        <v>#REF!</v>
      </c>
      <c r="V178" s="46" t="e">
        <f>IF(#REF!="C",#REF!*0.125)+_xlfn.IFNA(#N/A,0)</f>
        <v>#REF!</v>
      </c>
      <c r="W178" s="46">
        <f t="shared" si="84"/>
        <v>1.2623833040000001</v>
      </c>
      <c r="X178" s="46">
        <f t="shared" si="85"/>
        <v>0</v>
      </c>
      <c r="Y178" s="71">
        <f t="shared" si="86"/>
        <v>0</v>
      </c>
      <c r="Z178" s="71"/>
      <c r="AA178" s="71"/>
      <c r="AB178" s="71"/>
      <c r="AC178" s="112">
        <f t="shared" si="87"/>
        <v>0</v>
      </c>
      <c r="AD178" s="112">
        <f t="shared" si="88"/>
        <v>0</v>
      </c>
      <c r="AE178" s="53">
        <f t="shared" si="89"/>
        <v>0</v>
      </c>
      <c r="AF178" s="47">
        <f t="shared" si="90"/>
        <v>0</v>
      </c>
      <c r="AG178" s="47">
        <f t="shared" si="91"/>
        <v>0</v>
      </c>
      <c r="AH178" s="47">
        <f t="shared" si="92"/>
        <v>0</v>
      </c>
      <c r="AI178" s="47">
        <f t="shared" si="93"/>
        <v>0</v>
      </c>
      <c r="AJ178" s="47">
        <f t="shared" si="94"/>
        <v>0</v>
      </c>
      <c r="AK178" s="48">
        <f t="shared" si="95"/>
        <v>0</v>
      </c>
      <c r="AL178" s="48"/>
      <c r="AM178" s="48"/>
      <c r="AN178" s="145"/>
      <c r="AO178" s="145">
        <f t="shared" si="96"/>
        <v>0</v>
      </c>
      <c r="AP178" s="145">
        <f t="shared" si="97"/>
        <v>0</v>
      </c>
      <c r="AQ178" s="414">
        <f t="shared" si="98"/>
        <v>0</v>
      </c>
      <c r="AR178" s="197"/>
      <c r="AS178" s="50">
        <f t="shared" si="106"/>
        <v>0</v>
      </c>
      <c r="AT178" s="50">
        <f t="shared" si="107"/>
        <v>0</v>
      </c>
      <c r="AU178" s="50">
        <f t="shared" si="108"/>
        <v>0</v>
      </c>
      <c r="AV178" s="50">
        <f t="shared" si="109"/>
        <v>0</v>
      </c>
      <c r="AW178" s="50">
        <f t="shared" si="110"/>
        <v>0</v>
      </c>
      <c r="AX178" s="50">
        <f t="shared" si="111"/>
        <v>0</v>
      </c>
      <c r="AY178" s="45">
        <f t="shared" si="112"/>
        <v>0</v>
      </c>
      <c r="AZ178" s="45">
        <f t="shared" si="113"/>
        <v>0</v>
      </c>
      <c r="BA178" s="429">
        <v>44811</v>
      </c>
      <c r="BB178" s="185"/>
    </row>
    <row r="179" spans="1:56" ht="15" customHeight="1" x14ac:dyDescent="0.25">
      <c r="A179" s="43" t="s">
        <v>706</v>
      </c>
      <c r="B179" s="84" t="s">
        <v>677</v>
      </c>
      <c r="C179" s="213" t="s">
        <v>166</v>
      </c>
      <c r="D179" s="188" t="s">
        <v>660</v>
      </c>
      <c r="E179" s="191" t="s">
        <v>704</v>
      </c>
      <c r="F179" s="214" t="str">
        <f>VLOOKUP(G179,Lookups!$T$3:$U$2497,2,FALSE)</f>
        <v>CAT 5</v>
      </c>
      <c r="G179" s="76" t="str">
        <f>VLOOKUP(E179,Lookups!$S$3:$T$2492,2,FALSE)</f>
        <v>xxxxxxxxxx5</v>
      </c>
      <c r="H179" s="181" t="str">
        <f t="shared" si="105"/>
        <v>Kehe East xxxxxxxxxx5</v>
      </c>
      <c r="I179" s="157"/>
      <c r="J179" s="157"/>
      <c r="K179" s="159">
        <v>44713</v>
      </c>
      <c r="L179" s="43" t="s">
        <v>97</v>
      </c>
      <c r="M179" s="170">
        <v>44805</v>
      </c>
      <c r="N179" s="225" t="s">
        <v>133</v>
      </c>
      <c r="O179" s="223">
        <f>VLOOKUP(E179,Lookups!$AD$3:$AE$148,2,FALSE)</f>
        <v>1.0035713159999999</v>
      </c>
      <c r="P179" s="226">
        <f>VLOOKUP(E179,Lookups!$AH$3:$AI$148,2,FALSE)</f>
        <v>1.926370728</v>
      </c>
      <c r="Q179" s="174">
        <f>VLOOKUP(E179,Lookups!$C$3:$D$249,2,FALSE)</f>
        <v>12</v>
      </c>
      <c r="R179" s="227">
        <f>VLOOKUP(E179,Lookups!$C$3:$E$148,2,FALSE)</f>
        <v>12</v>
      </c>
      <c r="S179" s="155"/>
      <c r="T179" s="46" t="e">
        <f>IF(#REF!="A",#REF!*0.5)+_xlfn.IFNA(#N/A,0)</f>
        <v>#REF!</v>
      </c>
      <c r="U179" s="46" t="e">
        <f>IF(#REF!="b",#REF!*0.25)+_xlfn.IFNA(#N/A,0)</f>
        <v>#REF!</v>
      </c>
      <c r="V179" s="46" t="e">
        <f>IF(#REF!="C",#REF!*0.125)+_xlfn.IFNA(#N/A,0)</f>
        <v>#REF!</v>
      </c>
      <c r="W179" s="46">
        <f t="shared" si="84"/>
        <v>1.0035713159999999</v>
      </c>
      <c r="X179" s="46">
        <f t="shared" si="85"/>
        <v>0</v>
      </c>
      <c r="Y179" s="71">
        <f t="shared" si="86"/>
        <v>0</v>
      </c>
      <c r="Z179" s="71"/>
      <c r="AA179" s="71"/>
      <c r="AB179" s="71"/>
      <c r="AC179" s="112">
        <f t="shared" si="87"/>
        <v>0</v>
      </c>
      <c r="AD179" s="112">
        <f t="shared" si="88"/>
        <v>0</v>
      </c>
      <c r="AE179" s="53">
        <f t="shared" si="89"/>
        <v>0</v>
      </c>
      <c r="AF179" s="47">
        <f t="shared" si="90"/>
        <v>0</v>
      </c>
      <c r="AG179" s="47">
        <f t="shared" si="91"/>
        <v>0</v>
      </c>
      <c r="AH179" s="47">
        <f t="shared" si="92"/>
        <v>0</v>
      </c>
      <c r="AI179" s="47">
        <f t="shared" si="93"/>
        <v>0</v>
      </c>
      <c r="AJ179" s="47">
        <f t="shared" si="94"/>
        <v>0</v>
      </c>
      <c r="AK179" s="48">
        <f t="shared" si="95"/>
        <v>0</v>
      </c>
      <c r="AL179" s="48"/>
      <c r="AM179" s="48"/>
      <c r="AN179" s="145"/>
      <c r="AO179" s="145">
        <f t="shared" si="96"/>
        <v>0</v>
      </c>
      <c r="AP179" s="145">
        <f t="shared" si="97"/>
        <v>0</v>
      </c>
      <c r="AQ179" s="414">
        <f t="shared" si="98"/>
        <v>0</v>
      </c>
      <c r="AR179" s="197"/>
      <c r="AS179" s="50">
        <f t="shared" si="106"/>
        <v>0</v>
      </c>
      <c r="AT179" s="50">
        <f t="shared" si="107"/>
        <v>0</v>
      </c>
      <c r="AU179" s="50">
        <f t="shared" si="108"/>
        <v>0</v>
      </c>
      <c r="AV179" s="50">
        <f t="shared" si="109"/>
        <v>0</v>
      </c>
      <c r="AW179" s="50">
        <f t="shared" si="110"/>
        <v>0</v>
      </c>
      <c r="AX179" s="50">
        <f t="shared" si="111"/>
        <v>0</v>
      </c>
      <c r="AY179" s="45">
        <f t="shared" si="112"/>
        <v>0</v>
      </c>
      <c r="AZ179" s="45">
        <f t="shared" si="113"/>
        <v>0</v>
      </c>
      <c r="BA179" s="429">
        <v>44811</v>
      </c>
      <c r="BB179" s="185"/>
    </row>
    <row r="180" spans="1:56" ht="15" customHeight="1" x14ac:dyDescent="0.25">
      <c r="A180" s="213" t="s">
        <v>707</v>
      </c>
      <c r="B180" s="84" t="s">
        <v>682</v>
      </c>
      <c r="C180" s="208" t="s">
        <v>165</v>
      </c>
      <c r="D180" s="188" t="s">
        <v>660</v>
      </c>
      <c r="E180" s="94" t="s">
        <v>700</v>
      </c>
      <c r="F180" s="214" t="str">
        <f>VLOOKUP(G180,Lookups!$T$3:$U$2497,2,FALSE)</f>
        <v>CAT 1</v>
      </c>
      <c r="G180" s="76" t="str">
        <f>VLOOKUP(E180,Lookups!$S$3:$T$2492,2,FALSE)</f>
        <v>xxxxxxxxxx1</v>
      </c>
      <c r="H180" s="181" t="str">
        <f t="shared" si="105"/>
        <v>UNFI West xxxxxxxxxx1</v>
      </c>
      <c r="I180" s="43"/>
      <c r="J180" s="43">
        <v>8</v>
      </c>
      <c r="K180" s="161"/>
      <c r="L180" s="43" t="s">
        <v>99</v>
      </c>
      <c r="M180" s="205">
        <v>44866</v>
      </c>
      <c r="N180" s="225">
        <v>1</v>
      </c>
      <c r="O180" s="223">
        <f>VLOOKUP(E180,Lookups!$AD$3:$AE$148,2,FALSE)</f>
        <v>1.2</v>
      </c>
      <c r="P180" s="226">
        <f>VLOOKUP(E180,Lookups!$AH$3:$AI$148,2,FALSE)</f>
        <v>3</v>
      </c>
      <c r="Q180" s="174">
        <f>VLOOKUP(E180,Lookups!$C$3:$D$249,2,FALSE)</f>
        <v>12</v>
      </c>
      <c r="R180" s="227">
        <f>VLOOKUP(E180,Lookups!$C$3:$E$148,2,FALSE)</f>
        <v>12</v>
      </c>
      <c r="S180" s="156"/>
      <c r="T180" s="46" t="e">
        <f>IF(#REF!="A",#REF!*0.5)+_xlfn.IFNA(#N/A,0)</f>
        <v>#REF!</v>
      </c>
      <c r="U180" s="46" t="e">
        <f>IF(#REF!="b",#REF!*0.25)+_xlfn.IFNA(#N/A,0)</f>
        <v>#REF!</v>
      </c>
      <c r="V180" s="46" t="e">
        <f>IF(#REF!="C",#REF!*0.125)+_xlfn.IFNA(#N/A,0)</f>
        <v>#REF!</v>
      </c>
      <c r="W180" s="46">
        <f t="shared" si="84"/>
        <v>1.2</v>
      </c>
      <c r="X180" s="46">
        <f t="shared" si="85"/>
        <v>0</v>
      </c>
      <c r="Y180" s="71">
        <f t="shared" si="86"/>
        <v>0</v>
      </c>
      <c r="Z180" s="71"/>
      <c r="AA180" s="71"/>
      <c r="AB180" s="71"/>
      <c r="AC180" s="112">
        <f t="shared" si="87"/>
        <v>9.6</v>
      </c>
      <c r="AD180" s="112">
        <f t="shared" si="88"/>
        <v>0</v>
      </c>
      <c r="AE180" s="53">
        <f t="shared" si="89"/>
        <v>0</v>
      </c>
      <c r="AF180" s="47">
        <f t="shared" si="90"/>
        <v>0</v>
      </c>
      <c r="AG180" s="47">
        <f t="shared" si="91"/>
        <v>0</v>
      </c>
      <c r="AH180" s="47">
        <f t="shared" si="92"/>
        <v>0</v>
      </c>
      <c r="AI180" s="47">
        <f t="shared" si="93"/>
        <v>499.2</v>
      </c>
      <c r="AJ180" s="47">
        <f t="shared" si="94"/>
        <v>0</v>
      </c>
      <c r="AK180" s="48">
        <f t="shared" si="95"/>
        <v>0</v>
      </c>
      <c r="AL180" s="48"/>
      <c r="AM180" s="48"/>
      <c r="AN180" s="145"/>
      <c r="AO180" s="145">
        <f t="shared" si="96"/>
        <v>41.6</v>
      </c>
      <c r="AP180" s="145">
        <f t="shared" si="97"/>
        <v>0</v>
      </c>
      <c r="AQ180" s="414">
        <f t="shared" si="98"/>
        <v>41.6</v>
      </c>
      <c r="AR180" s="197">
        <f t="shared" ref="AR180:AR211" si="114">AQ180/12</f>
        <v>3.4666666666666668</v>
      </c>
      <c r="AS180" s="50">
        <f t="shared" si="106"/>
        <v>0</v>
      </c>
      <c r="AT180" s="50">
        <f t="shared" si="107"/>
        <v>0</v>
      </c>
      <c r="AU180" s="50">
        <f t="shared" si="108"/>
        <v>0</v>
      </c>
      <c r="AV180" s="50">
        <f t="shared" si="109"/>
        <v>0</v>
      </c>
      <c r="AW180" s="50">
        <f t="shared" si="110"/>
        <v>5990.4</v>
      </c>
      <c r="AX180" s="50">
        <f t="shared" si="111"/>
        <v>0</v>
      </c>
      <c r="AY180" s="45">
        <f t="shared" si="112"/>
        <v>5990.4</v>
      </c>
      <c r="AZ180" s="45">
        <f t="shared" si="113"/>
        <v>499.2</v>
      </c>
      <c r="BA180" s="428">
        <v>44827</v>
      </c>
      <c r="BB180" s="184"/>
    </row>
    <row r="181" spans="1:56" ht="15" customHeight="1" x14ac:dyDescent="0.25">
      <c r="A181" s="213" t="s">
        <v>707</v>
      </c>
      <c r="B181" s="84" t="s">
        <v>682</v>
      </c>
      <c r="C181" s="208" t="s">
        <v>165</v>
      </c>
      <c r="D181" s="188" t="s">
        <v>660</v>
      </c>
      <c r="E181" s="94" t="s">
        <v>701</v>
      </c>
      <c r="F181" s="214" t="str">
        <f>VLOOKUP(G181,Lookups!$T$3:$U$2497,2,FALSE)</f>
        <v>CAT 2</v>
      </c>
      <c r="G181" s="76" t="str">
        <f>VLOOKUP(E181,Lookups!$S$3:$T$2492,2,FALSE)</f>
        <v>xxxxxxxxxx2</v>
      </c>
      <c r="H181" s="181" t="str">
        <f t="shared" si="105"/>
        <v>UNFI West xxxxxxxxxx2</v>
      </c>
      <c r="I181" s="43"/>
      <c r="J181" s="43">
        <v>8</v>
      </c>
      <c r="K181" s="161"/>
      <c r="L181" s="43" t="s">
        <v>99</v>
      </c>
      <c r="M181" s="205">
        <v>44866</v>
      </c>
      <c r="N181" s="225">
        <v>1</v>
      </c>
      <c r="O181" s="223">
        <f>VLOOKUP(E181,Lookups!$AD$3:$AE$148,2,FALSE)</f>
        <v>1.2309971689999999</v>
      </c>
      <c r="P181" s="226">
        <f>VLOOKUP(E181,Lookups!$AH$3:$AI$148,2,FALSE)</f>
        <v>2.5038011689999999</v>
      </c>
      <c r="Q181" s="174">
        <f>VLOOKUP(E181,Lookups!$C$3:$D$249,2,FALSE)</f>
        <v>12</v>
      </c>
      <c r="R181" s="227">
        <f>VLOOKUP(E181,Lookups!$C$3:$E$148,2,FALSE)</f>
        <v>12</v>
      </c>
      <c r="S181" s="156"/>
      <c r="T181" s="46" t="e">
        <f>IF(#REF!="A",#REF!*0.5)+_xlfn.IFNA(#N/A,0)</f>
        <v>#REF!</v>
      </c>
      <c r="U181" s="46" t="e">
        <f>IF(#REF!="b",#REF!*0.25)+_xlfn.IFNA(#N/A,0)</f>
        <v>#REF!</v>
      </c>
      <c r="V181" s="46" t="e">
        <f>IF(#REF!="C",#REF!*0.125)+_xlfn.IFNA(#N/A,0)</f>
        <v>#REF!</v>
      </c>
      <c r="W181" s="46">
        <f t="shared" si="84"/>
        <v>1.2309971689999999</v>
      </c>
      <c r="X181" s="46">
        <f t="shared" si="85"/>
        <v>0</v>
      </c>
      <c r="Y181" s="71">
        <f t="shared" si="86"/>
        <v>0</v>
      </c>
      <c r="Z181" s="71"/>
      <c r="AA181" s="71"/>
      <c r="AB181" s="71"/>
      <c r="AC181" s="112">
        <f t="shared" si="87"/>
        <v>9.8479773519999991</v>
      </c>
      <c r="AD181" s="112">
        <f t="shared" si="88"/>
        <v>0</v>
      </c>
      <c r="AE181" s="53">
        <f t="shared" si="89"/>
        <v>0</v>
      </c>
      <c r="AF181" s="47">
        <f t="shared" si="90"/>
        <v>0</v>
      </c>
      <c r="AG181" s="47">
        <f t="shared" si="91"/>
        <v>0</v>
      </c>
      <c r="AH181" s="47">
        <f t="shared" si="92"/>
        <v>0</v>
      </c>
      <c r="AI181" s="47">
        <f t="shared" si="93"/>
        <v>512.09482230399999</v>
      </c>
      <c r="AJ181" s="47">
        <f t="shared" si="94"/>
        <v>0</v>
      </c>
      <c r="AK181" s="48">
        <f t="shared" si="95"/>
        <v>0</v>
      </c>
      <c r="AL181" s="48"/>
      <c r="AM181" s="48"/>
      <c r="AN181" s="145"/>
      <c r="AO181" s="145">
        <f t="shared" si="96"/>
        <v>42.674568525333335</v>
      </c>
      <c r="AP181" s="145">
        <f t="shared" si="97"/>
        <v>0</v>
      </c>
      <c r="AQ181" s="414">
        <f t="shared" si="98"/>
        <v>42.674568525333335</v>
      </c>
      <c r="AR181" s="197">
        <f t="shared" si="114"/>
        <v>3.5562140437777781</v>
      </c>
      <c r="AS181" s="50">
        <f t="shared" si="106"/>
        <v>0</v>
      </c>
      <c r="AT181" s="50">
        <f t="shared" si="107"/>
        <v>0</v>
      </c>
      <c r="AU181" s="50">
        <f t="shared" si="108"/>
        <v>0</v>
      </c>
      <c r="AV181" s="50">
        <f t="shared" si="109"/>
        <v>0</v>
      </c>
      <c r="AW181" s="50">
        <f t="shared" si="110"/>
        <v>6145.1378676479999</v>
      </c>
      <c r="AX181" s="50">
        <f t="shared" si="111"/>
        <v>0</v>
      </c>
      <c r="AY181" s="45">
        <f t="shared" si="112"/>
        <v>6145.1378676479999</v>
      </c>
      <c r="AZ181" s="45">
        <f t="shared" si="113"/>
        <v>512.09482230399999</v>
      </c>
      <c r="BA181" s="428">
        <v>44827</v>
      </c>
      <c r="BB181" s="184"/>
    </row>
    <row r="182" spans="1:56" ht="15" customHeight="1" x14ac:dyDescent="0.25">
      <c r="A182" s="213" t="s">
        <v>707</v>
      </c>
      <c r="B182" s="84" t="s">
        <v>682</v>
      </c>
      <c r="C182" s="208" t="s">
        <v>165</v>
      </c>
      <c r="D182" s="188" t="s">
        <v>660</v>
      </c>
      <c r="E182" s="191" t="s">
        <v>702</v>
      </c>
      <c r="F182" s="214" t="str">
        <f>VLOOKUP(G182,Lookups!$T$3:$U$2497,2,FALSE)</f>
        <v>CAT 3</v>
      </c>
      <c r="G182" s="76" t="str">
        <f>VLOOKUP(E182,Lookups!$S$3:$T$2492,2,FALSE)</f>
        <v>xxxxxxxxxx3</v>
      </c>
      <c r="H182" s="181" t="str">
        <f t="shared" si="105"/>
        <v>UNFI West xxxxxxxxxx3</v>
      </c>
      <c r="I182" s="43"/>
      <c r="J182" s="43">
        <v>8</v>
      </c>
      <c r="K182" s="161"/>
      <c r="L182" s="43" t="s">
        <v>99</v>
      </c>
      <c r="M182" s="205">
        <v>44866</v>
      </c>
      <c r="N182" s="225">
        <v>1</v>
      </c>
      <c r="O182" s="223">
        <f>VLOOKUP(E182,Lookups!$AD$3:$AE$148,2,FALSE)</f>
        <v>1.169229504</v>
      </c>
      <c r="P182" s="226">
        <f>VLOOKUP(E182,Lookups!$AH$3:$AI$148,2,FALSE)</f>
        <v>2.8760148220000001</v>
      </c>
      <c r="Q182" s="174">
        <f>VLOOKUP(E182,Lookups!$C$3:$D$249,2,FALSE)</f>
        <v>12</v>
      </c>
      <c r="R182" s="227">
        <f>VLOOKUP(E182,Lookups!$C$3:$E$148,2,FALSE)</f>
        <v>12</v>
      </c>
      <c r="S182" s="156"/>
      <c r="T182" s="46" t="e">
        <f>IF(#REF!="A",#REF!*0.5)+_xlfn.IFNA(#N/A,0)</f>
        <v>#REF!</v>
      </c>
      <c r="U182" s="46" t="e">
        <f>IF(#REF!="b",#REF!*0.25)+_xlfn.IFNA(#N/A,0)</f>
        <v>#REF!</v>
      </c>
      <c r="V182" s="46" t="e">
        <f>IF(#REF!="C",#REF!*0.125)+_xlfn.IFNA(#N/A,0)</f>
        <v>#REF!</v>
      </c>
      <c r="W182" s="46">
        <f t="shared" si="84"/>
        <v>1.169229504</v>
      </c>
      <c r="X182" s="46">
        <f t="shared" si="85"/>
        <v>0</v>
      </c>
      <c r="Y182" s="71">
        <f t="shared" si="86"/>
        <v>0</v>
      </c>
      <c r="Z182" s="71"/>
      <c r="AA182" s="71"/>
      <c r="AB182" s="71"/>
      <c r="AC182" s="112">
        <f t="shared" si="87"/>
        <v>9.3538360320000002</v>
      </c>
      <c r="AD182" s="112">
        <f t="shared" si="88"/>
        <v>0</v>
      </c>
      <c r="AE182" s="53">
        <f t="shared" si="89"/>
        <v>0</v>
      </c>
      <c r="AF182" s="47">
        <f t="shared" si="90"/>
        <v>0</v>
      </c>
      <c r="AG182" s="47">
        <f t="shared" si="91"/>
        <v>0</v>
      </c>
      <c r="AH182" s="47">
        <f t="shared" si="92"/>
        <v>0</v>
      </c>
      <c r="AI182" s="47">
        <f t="shared" si="93"/>
        <v>486.39947366400003</v>
      </c>
      <c r="AJ182" s="47">
        <f t="shared" si="94"/>
        <v>0</v>
      </c>
      <c r="AK182" s="48">
        <f t="shared" si="95"/>
        <v>0</v>
      </c>
      <c r="AL182" s="48"/>
      <c r="AM182" s="48"/>
      <c r="AN182" s="145"/>
      <c r="AO182" s="145">
        <f t="shared" si="96"/>
        <v>40.533289472</v>
      </c>
      <c r="AP182" s="145">
        <f t="shared" si="97"/>
        <v>0</v>
      </c>
      <c r="AQ182" s="414">
        <f t="shared" si="98"/>
        <v>40.533289472</v>
      </c>
      <c r="AR182" s="197">
        <f t="shared" si="114"/>
        <v>3.3777741226666667</v>
      </c>
      <c r="AS182" s="50">
        <f t="shared" si="106"/>
        <v>0</v>
      </c>
      <c r="AT182" s="50">
        <f t="shared" si="107"/>
        <v>0</v>
      </c>
      <c r="AU182" s="50">
        <f t="shared" si="108"/>
        <v>0</v>
      </c>
      <c r="AV182" s="50">
        <f t="shared" si="109"/>
        <v>0</v>
      </c>
      <c r="AW182" s="50">
        <f t="shared" si="110"/>
        <v>5836.7936839680006</v>
      </c>
      <c r="AX182" s="50">
        <f t="shared" si="111"/>
        <v>0</v>
      </c>
      <c r="AY182" s="45">
        <f t="shared" si="112"/>
        <v>5836.7936839680006</v>
      </c>
      <c r="AZ182" s="45">
        <f t="shared" si="113"/>
        <v>486.39947366400003</v>
      </c>
      <c r="BA182" s="428">
        <v>44827</v>
      </c>
      <c r="BB182" s="184"/>
      <c r="BC182" s="187"/>
      <c r="BD182" s="187"/>
    </row>
    <row r="183" spans="1:56" s="187" customFormat="1" ht="15" customHeight="1" x14ac:dyDescent="0.25">
      <c r="A183" s="213" t="s">
        <v>707</v>
      </c>
      <c r="B183" s="84" t="s">
        <v>682</v>
      </c>
      <c r="C183" s="208" t="s">
        <v>165</v>
      </c>
      <c r="D183" s="188" t="s">
        <v>662</v>
      </c>
      <c r="E183" s="191" t="s">
        <v>703</v>
      </c>
      <c r="F183" s="214" t="str">
        <f>VLOOKUP(G183,Lookups!$T$3:$U$2497,2,FALSE)</f>
        <v>CAT 4</v>
      </c>
      <c r="G183" s="76" t="str">
        <f>VLOOKUP(E183,Lookups!$S$3:$T$2492,2,FALSE)</f>
        <v>xxxxxxxxxx4</v>
      </c>
      <c r="H183" s="181" t="str">
        <f t="shared" si="105"/>
        <v>UNFI West xxxxxxxxxx4</v>
      </c>
      <c r="I183" s="43"/>
      <c r="J183" s="43">
        <v>8</v>
      </c>
      <c r="K183" s="161"/>
      <c r="L183" s="43" t="s">
        <v>99</v>
      </c>
      <c r="M183" s="205">
        <v>44866</v>
      </c>
      <c r="N183" s="225">
        <v>1</v>
      </c>
      <c r="O183" s="223">
        <f>VLOOKUP(E183,Lookups!$AD$3:$AE$148,2,FALSE)</f>
        <v>1.2623833040000001</v>
      </c>
      <c r="P183" s="226">
        <f>VLOOKUP(E183,Lookups!$AH$3:$AI$148,2,FALSE)</f>
        <v>2.370249088</v>
      </c>
      <c r="Q183" s="174">
        <f>VLOOKUP(E183,Lookups!$C$3:$D$249,2,FALSE)</f>
        <v>12</v>
      </c>
      <c r="R183" s="227">
        <f>VLOOKUP(E183,Lookups!$C$3:$E$148,2,FALSE)</f>
        <v>12</v>
      </c>
      <c r="S183" s="156">
        <v>1.3</v>
      </c>
      <c r="T183" s="46" t="e">
        <f>IF(#REF!="A",#REF!*0.5)+_xlfn.IFNA(#N/A,0)</f>
        <v>#REF!</v>
      </c>
      <c r="U183" s="46" t="e">
        <f>IF(#REF!="b",#REF!*0.25)+_xlfn.IFNA(#N/A,0)</f>
        <v>#REF!</v>
      </c>
      <c r="V183" s="46" t="e">
        <f>IF(#REF!="C",#REF!*0.125)+_xlfn.IFNA(#N/A,0)</f>
        <v>#REF!</v>
      </c>
      <c r="W183" s="46">
        <f t="shared" si="84"/>
        <v>0</v>
      </c>
      <c r="X183" s="46">
        <f t="shared" si="85"/>
        <v>0</v>
      </c>
      <c r="Y183" s="71">
        <f t="shared" si="86"/>
        <v>10.4</v>
      </c>
      <c r="Z183" s="71"/>
      <c r="AA183" s="71"/>
      <c r="AB183" s="71"/>
      <c r="AC183" s="112">
        <f t="shared" si="87"/>
        <v>0</v>
      </c>
      <c r="AD183" s="112">
        <f t="shared" si="88"/>
        <v>0</v>
      </c>
      <c r="AE183" s="53">
        <f t="shared" si="89"/>
        <v>540.80000000000007</v>
      </c>
      <c r="AF183" s="47">
        <f t="shared" si="90"/>
        <v>0</v>
      </c>
      <c r="AG183" s="47">
        <f t="shared" si="91"/>
        <v>0</v>
      </c>
      <c r="AH183" s="47">
        <f t="shared" si="92"/>
        <v>0</v>
      </c>
      <c r="AI183" s="47">
        <f t="shared" si="93"/>
        <v>0</v>
      </c>
      <c r="AJ183" s="47">
        <f t="shared" si="94"/>
        <v>0</v>
      </c>
      <c r="AK183" s="48">
        <f t="shared" si="95"/>
        <v>45.06666666666667</v>
      </c>
      <c r="AL183" s="48"/>
      <c r="AM183" s="48"/>
      <c r="AN183" s="145"/>
      <c r="AO183" s="145">
        <f t="shared" si="96"/>
        <v>0</v>
      </c>
      <c r="AP183" s="145">
        <f t="shared" si="97"/>
        <v>0</v>
      </c>
      <c r="AQ183" s="414">
        <f t="shared" si="98"/>
        <v>45.06666666666667</v>
      </c>
      <c r="AR183" s="197">
        <f t="shared" si="114"/>
        <v>3.755555555555556</v>
      </c>
      <c r="AS183" s="50">
        <f t="shared" si="106"/>
        <v>6489.6</v>
      </c>
      <c r="AT183" s="50">
        <f t="shared" si="107"/>
        <v>0</v>
      </c>
      <c r="AU183" s="50">
        <f t="shared" si="108"/>
        <v>0</v>
      </c>
      <c r="AV183" s="50">
        <f t="shared" si="109"/>
        <v>0</v>
      </c>
      <c r="AW183" s="50">
        <f t="shared" si="110"/>
        <v>0</v>
      </c>
      <c r="AX183" s="50">
        <f t="shared" si="111"/>
        <v>0</v>
      </c>
      <c r="AY183" s="45">
        <f t="shared" si="112"/>
        <v>6489.6</v>
      </c>
      <c r="AZ183" s="45">
        <f t="shared" si="113"/>
        <v>540.80000000000007</v>
      </c>
      <c r="BA183" s="428">
        <v>44827</v>
      </c>
      <c r="BB183" s="184"/>
    </row>
    <row r="184" spans="1:56" s="187" customFormat="1" ht="15" customHeight="1" x14ac:dyDescent="0.25">
      <c r="A184" s="43" t="s">
        <v>706</v>
      </c>
      <c r="B184" s="42" t="s">
        <v>641</v>
      </c>
      <c r="C184" s="157" t="s">
        <v>164</v>
      </c>
      <c r="D184" s="188" t="s">
        <v>660</v>
      </c>
      <c r="E184" s="94" t="s">
        <v>700</v>
      </c>
      <c r="F184" s="214" t="str">
        <f>VLOOKUP(G184,Lookups!$T$3:$U$2497,2,FALSE)</f>
        <v>CAT 1</v>
      </c>
      <c r="G184" s="76" t="str">
        <f>VLOOKUP(E184,Lookups!$S$3:$T$2492,2,FALSE)</f>
        <v>xxxxxxxxxx1</v>
      </c>
      <c r="H184" s="181" t="str">
        <f t="shared" si="105"/>
        <v>UNFI East xxxxxxxxxx1</v>
      </c>
      <c r="I184" s="43"/>
      <c r="J184" s="43">
        <v>27</v>
      </c>
      <c r="K184" s="163">
        <v>44287</v>
      </c>
      <c r="L184" s="43" t="s">
        <v>99</v>
      </c>
      <c r="M184" s="180">
        <v>44409</v>
      </c>
      <c r="N184" s="224" t="s">
        <v>646</v>
      </c>
      <c r="O184" s="223">
        <f>VLOOKUP(E184,Lookups!$AD$3:$AE$148,2,FALSE)</f>
        <v>1.2</v>
      </c>
      <c r="P184" s="226">
        <f>VLOOKUP(E184,Lookups!$AH$3:$AI$148,2,FALSE)</f>
        <v>3</v>
      </c>
      <c r="Q184" s="174">
        <f>VLOOKUP(E184,Lookups!$C$3:$D$249,2,FALSE)</f>
        <v>12</v>
      </c>
      <c r="R184" s="227">
        <f>VLOOKUP(E184,Lookups!$C$3:$E$148,2,FALSE)</f>
        <v>12</v>
      </c>
      <c r="S184" s="156"/>
      <c r="T184" s="46" t="e">
        <f>IF(#REF!="A",#REF!*0.5)+_xlfn.IFNA(#N/A,0)</f>
        <v>#REF!</v>
      </c>
      <c r="U184" s="46" t="e">
        <f>IF(#REF!="b",#REF!*0.25)+_xlfn.IFNA(#N/A,0)</f>
        <v>#REF!</v>
      </c>
      <c r="V184" s="46" t="e">
        <f>IF(#REF!="C",#REF!*0.125)+_xlfn.IFNA(#N/A,0)</f>
        <v>#REF!</v>
      </c>
      <c r="W184" s="46">
        <f t="shared" si="84"/>
        <v>1.2</v>
      </c>
      <c r="X184" s="46">
        <f t="shared" si="85"/>
        <v>0</v>
      </c>
      <c r="Y184" s="71">
        <f t="shared" si="86"/>
        <v>0</v>
      </c>
      <c r="Z184" s="71"/>
      <c r="AA184" s="71"/>
      <c r="AB184" s="71"/>
      <c r="AC184" s="112">
        <f t="shared" si="87"/>
        <v>32.4</v>
      </c>
      <c r="AD184" s="112">
        <f t="shared" si="88"/>
        <v>0</v>
      </c>
      <c r="AE184" s="53">
        <f t="shared" si="89"/>
        <v>0</v>
      </c>
      <c r="AF184" s="47">
        <f t="shared" si="90"/>
        <v>0</v>
      </c>
      <c r="AG184" s="47">
        <f t="shared" si="91"/>
        <v>0</v>
      </c>
      <c r="AH184" s="47">
        <f t="shared" si="92"/>
        <v>0</v>
      </c>
      <c r="AI184" s="47">
        <f t="shared" si="93"/>
        <v>1684.8</v>
      </c>
      <c r="AJ184" s="47">
        <f t="shared" si="94"/>
        <v>0</v>
      </c>
      <c r="AK184" s="48">
        <f t="shared" si="95"/>
        <v>0</v>
      </c>
      <c r="AL184" s="48"/>
      <c r="AM184" s="48"/>
      <c r="AN184" s="145"/>
      <c r="AO184" s="145">
        <f t="shared" si="96"/>
        <v>140.4</v>
      </c>
      <c r="AP184" s="145">
        <f t="shared" si="97"/>
        <v>0</v>
      </c>
      <c r="AQ184" s="414">
        <f t="shared" si="98"/>
        <v>140.4</v>
      </c>
      <c r="AR184" s="197">
        <f t="shared" si="114"/>
        <v>11.700000000000001</v>
      </c>
      <c r="AS184" s="50">
        <f t="shared" si="106"/>
        <v>0</v>
      </c>
      <c r="AT184" s="50">
        <f t="shared" si="107"/>
        <v>0</v>
      </c>
      <c r="AU184" s="50">
        <f t="shared" si="108"/>
        <v>0</v>
      </c>
      <c r="AV184" s="50">
        <f t="shared" si="109"/>
        <v>0</v>
      </c>
      <c r="AW184" s="50">
        <f t="shared" si="110"/>
        <v>20217.599999999999</v>
      </c>
      <c r="AX184" s="50">
        <f t="shared" si="111"/>
        <v>0</v>
      </c>
      <c r="AY184" s="45">
        <f t="shared" si="112"/>
        <v>20217.599999999999</v>
      </c>
      <c r="AZ184" s="437">
        <f t="shared" si="113"/>
        <v>1684.8</v>
      </c>
      <c r="BA184" s="441">
        <v>44438</v>
      </c>
      <c r="BB184" s="183"/>
      <c r="BC184"/>
      <c r="BD184"/>
    </row>
    <row r="185" spans="1:56" s="187" customFormat="1" ht="15" customHeight="1" x14ac:dyDescent="0.25">
      <c r="A185" s="43" t="s">
        <v>706</v>
      </c>
      <c r="B185" s="42" t="s">
        <v>641</v>
      </c>
      <c r="C185" s="157" t="s">
        <v>164</v>
      </c>
      <c r="D185" s="188" t="s">
        <v>660</v>
      </c>
      <c r="E185" s="94" t="s">
        <v>701</v>
      </c>
      <c r="F185" s="214" t="str">
        <f>VLOOKUP(G185,Lookups!$T$3:$U$2497,2,FALSE)</f>
        <v>CAT 2</v>
      </c>
      <c r="G185" s="76" t="str">
        <f>VLOOKUP(E185,Lookups!$S$3:$T$2492,2,FALSE)</f>
        <v>xxxxxxxxxx2</v>
      </c>
      <c r="H185" s="181" t="str">
        <f t="shared" si="105"/>
        <v>UNFI East xxxxxxxxxx2</v>
      </c>
      <c r="I185" s="43"/>
      <c r="J185" s="43">
        <v>27</v>
      </c>
      <c r="K185" s="163">
        <v>44256</v>
      </c>
      <c r="L185" s="43" t="s">
        <v>99</v>
      </c>
      <c r="M185" s="180">
        <v>44317</v>
      </c>
      <c r="N185" s="225" t="s">
        <v>646</v>
      </c>
      <c r="O185" s="223">
        <f>VLOOKUP(E185,Lookups!$AD$3:$AE$148,2,FALSE)</f>
        <v>1.2309971689999999</v>
      </c>
      <c r="P185" s="226">
        <f>VLOOKUP(E185,Lookups!$AH$3:$AI$148,2,FALSE)</f>
        <v>2.5038011689999999</v>
      </c>
      <c r="Q185" s="174">
        <f>VLOOKUP(E185,Lookups!$C$3:$D$249,2,FALSE)</f>
        <v>12</v>
      </c>
      <c r="R185" s="227">
        <f>VLOOKUP(E185,Lookups!$C$3:$E$148,2,FALSE)</f>
        <v>12</v>
      </c>
      <c r="S185" s="156"/>
      <c r="T185" s="46" t="e">
        <f>IF(#REF!="A",#REF!*0.5)+_xlfn.IFNA(#N/A,0)</f>
        <v>#REF!</v>
      </c>
      <c r="U185" s="46" t="e">
        <f>IF(#REF!="b",#REF!*0.25)+_xlfn.IFNA(#N/A,0)</f>
        <v>#REF!</v>
      </c>
      <c r="V185" s="46" t="e">
        <f>IF(#REF!="C",#REF!*0.125)+_xlfn.IFNA(#N/A,0)</f>
        <v>#REF!</v>
      </c>
      <c r="W185" s="46">
        <f t="shared" si="84"/>
        <v>1.2309971689999999</v>
      </c>
      <c r="X185" s="46">
        <f t="shared" si="85"/>
        <v>0</v>
      </c>
      <c r="Y185" s="71">
        <f t="shared" si="86"/>
        <v>0</v>
      </c>
      <c r="Z185" s="71"/>
      <c r="AA185" s="71"/>
      <c r="AB185" s="71"/>
      <c r="AC185" s="112">
        <f t="shared" si="87"/>
        <v>33.236923562999998</v>
      </c>
      <c r="AD185" s="112">
        <f t="shared" si="88"/>
        <v>0</v>
      </c>
      <c r="AE185" s="53">
        <f t="shared" si="89"/>
        <v>0</v>
      </c>
      <c r="AF185" s="47">
        <f t="shared" si="90"/>
        <v>0</v>
      </c>
      <c r="AG185" s="47">
        <f t="shared" si="91"/>
        <v>0</v>
      </c>
      <c r="AH185" s="47">
        <f t="shared" si="92"/>
        <v>0</v>
      </c>
      <c r="AI185" s="47">
        <f t="shared" si="93"/>
        <v>1728.3200252759998</v>
      </c>
      <c r="AJ185" s="47">
        <f t="shared" si="94"/>
        <v>0</v>
      </c>
      <c r="AK185" s="48">
        <f t="shared" si="95"/>
        <v>0</v>
      </c>
      <c r="AL185" s="48"/>
      <c r="AM185" s="48"/>
      <c r="AN185" s="145"/>
      <c r="AO185" s="145">
        <f t="shared" si="96"/>
        <v>144.02666877299998</v>
      </c>
      <c r="AP185" s="145">
        <f t="shared" si="97"/>
        <v>0</v>
      </c>
      <c r="AQ185" s="414">
        <f t="shared" si="98"/>
        <v>144.02666877299998</v>
      </c>
      <c r="AR185" s="197">
        <f t="shared" si="114"/>
        <v>12.002222397749998</v>
      </c>
      <c r="AS185" s="50">
        <f t="shared" si="106"/>
        <v>0</v>
      </c>
      <c r="AT185" s="50">
        <f t="shared" si="107"/>
        <v>0</v>
      </c>
      <c r="AU185" s="50">
        <f t="shared" si="108"/>
        <v>0</v>
      </c>
      <c r="AV185" s="50">
        <f t="shared" si="109"/>
        <v>0</v>
      </c>
      <c r="AW185" s="50">
        <f t="shared" si="110"/>
        <v>20739.840303311998</v>
      </c>
      <c r="AX185" s="50">
        <f t="shared" si="111"/>
        <v>0</v>
      </c>
      <c r="AY185" s="45">
        <f t="shared" si="112"/>
        <v>20739.840303311998</v>
      </c>
      <c r="AZ185" s="437">
        <f t="shared" si="113"/>
        <v>1728.3200252759998</v>
      </c>
      <c r="BA185" s="441">
        <v>44438</v>
      </c>
      <c r="BB185" s="183"/>
    </row>
    <row r="186" spans="1:56" s="187" customFormat="1" ht="15" customHeight="1" x14ac:dyDescent="0.25">
      <c r="A186" s="43" t="s">
        <v>706</v>
      </c>
      <c r="B186" s="42" t="s">
        <v>641</v>
      </c>
      <c r="C186" s="157" t="s">
        <v>164</v>
      </c>
      <c r="D186" s="188" t="s">
        <v>660</v>
      </c>
      <c r="E186" s="191" t="s">
        <v>702</v>
      </c>
      <c r="F186" s="214" t="str">
        <f>VLOOKUP(G186,Lookups!$T$3:$U$2497,2,FALSE)</f>
        <v>CAT 3</v>
      </c>
      <c r="G186" s="76" t="str">
        <f>VLOOKUP(E186,Lookups!$S$3:$T$2492,2,FALSE)</f>
        <v>xxxxxxxxxx3</v>
      </c>
      <c r="H186" s="181" t="str">
        <f t="shared" si="105"/>
        <v>UNFI East xxxxxxxxxx3</v>
      </c>
      <c r="I186" s="43"/>
      <c r="J186" s="43">
        <v>27</v>
      </c>
      <c r="K186" s="163">
        <v>44228</v>
      </c>
      <c r="L186" s="43" t="s">
        <v>99</v>
      </c>
      <c r="M186" s="180">
        <v>44317</v>
      </c>
      <c r="N186" s="225" t="s">
        <v>646</v>
      </c>
      <c r="O186" s="223">
        <f>VLOOKUP(E186,Lookups!$AD$3:$AE$148,2,FALSE)</f>
        <v>1.169229504</v>
      </c>
      <c r="P186" s="226">
        <f>VLOOKUP(E186,Lookups!$AH$3:$AI$148,2,FALSE)</f>
        <v>2.8760148220000001</v>
      </c>
      <c r="Q186" s="174">
        <f>VLOOKUP(E186,Lookups!$C$3:$D$249,2,FALSE)</f>
        <v>12</v>
      </c>
      <c r="R186" s="227">
        <f>VLOOKUP(E186,Lookups!$C$3:$E$148,2,FALSE)</f>
        <v>12</v>
      </c>
      <c r="S186" s="156"/>
      <c r="T186" s="46" t="e">
        <f>IF(#REF!="A",#REF!*0.5)+_xlfn.IFNA(#N/A,0)</f>
        <v>#REF!</v>
      </c>
      <c r="U186" s="46" t="e">
        <f>IF(#REF!="b",#REF!*0.25)+_xlfn.IFNA(#N/A,0)</f>
        <v>#REF!</v>
      </c>
      <c r="V186" s="46" t="e">
        <f>IF(#REF!="C",#REF!*0.125)+_xlfn.IFNA(#N/A,0)</f>
        <v>#REF!</v>
      </c>
      <c r="W186" s="46">
        <f t="shared" si="84"/>
        <v>1.169229504</v>
      </c>
      <c r="X186" s="46">
        <f t="shared" si="85"/>
        <v>0</v>
      </c>
      <c r="Y186" s="71">
        <f t="shared" si="86"/>
        <v>0</v>
      </c>
      <c r="Z186" s="71"/>
      <c r="AA186" s="71"/>
      <c r="AB186" s="71"/>
      <c r="AC186" s="112">
        <f t="shared" si="87"/>
        <v>31.569196608000002</v>
      </c>
      <c r="AD186" s="112">
        <f t="shared" si="88"/>
        <v>0</v>
      </c>
      <c r="AE186" s="53">
        <f t="shared" si="89"/>
        <v>0</v>
      </c>
      <c r="AF186" s="47">
        <f t="shared" si="90"/>
        <v>0</v>
      </c>
      <c r="AG186" s="47">
        <f t="shared" si="91"/>
        <v>0</v>
      </c>
      <c r="AH186" s="47">
        <f t="shared" si="92"/>
        <v>0</v>
      </c>
      <c r="AI186" s="47">
        <f t="shared" si="93"/>
        <v>1641.598223616</v>
      </c>
      <c r="AJ186" s="47">
        <f t="shared" si="94"/>
        <v>0</v>
      </c>
      <c r="AK186" s="48">
        <f t="shared" si="95"/>
        <v>0</v>
      </c>
      <c r="AL186" s="48"/>
      <c r="AM186" s="48"/>
      <c r="AN186" s="145"/>
      <c r="AO186" s="145">
        <f t="shared" si="96"/>
        <v>136.79985196800001</v>
      </c>
      <c r="AP186" s="145">
        <f t="shared" si="97"/>
        <v>0</v>
      </c>
      <c r="AQ186" s="414">
        <f t="shared" si="98"/>
        <v>136.79985196800001</v>
      </c>
      <c r="AR186" s="197">
        <f t="shared" si="114"/>
        <v>11.399987664000001</v>
      </c>
      <c r="AS186" s="50">
        <f t="shared" si="106"/>
        <v>0</v>
      </c>
      <c r="AT186" s="50">
        <f t="shared" si="107"/>
        <v>0</v>
      </c>
      <c r="AU186" s="50">
        <f t="shared" si="108"/>
        <v>0</v>
      </c>
      <c r="AV186" s="50">
        <f t="shared" si="109"/>
        <v>0</v>
      </c>
      <c r="AW186" s="50">
        <f t="shared" si="110"/>
        <v>19699.178683392001</v>
      </c>
      <c r="AX186" s="50">
        <f t="shared" si="111"/>
        <v>0</v>
      </c>
      <c r="AY186" s="45">
        <f t="shared" si="112"/>
        <v>19699.178683392001</v>
      </c>
      <c r="AZ186" s="437">
        <f t="shared" si="113"/>
        <v>1641.598223616</v>
      </c>
      <c r="BA186" s="441">
        <v>44438</v>
      </c>
      <c r="BB186" s="183"/>
    </row>
    <row r="187" spans="1:56" s="187" customFormat="1" ht="15" customHeight="1" x14ac:dyDescent="0.25">
      <c r="A187" s="43" t="s">
        <v>706</v>
      </c>
      <c r="B187" s="84" t="s">
        <v>641</v>
      </c>
      <c r="C187" s="157" t="s">
        <v>164</v>
      </c>
      <c r="D187" s="188" t="s">
        <v>660</v>
      </c>
      <c r="E187" s="191" t="s">
        <v>703</v>
      </c>
      <c r="F187" s="214" t="str">
        <f>VLOOKUP(G187,Lookups!$T$3:$U$2497,2,FALSE)</f>
        <v>CAT 4</v>
      </c>
      <c r="G187" s="76" t="str">
        <f>VLOOKUP(E187,Lookups!$S$3:$T$2492,2,FALSE)</f>
        <v>xxxxxxxxxx4</v>
      </c>
      <c r="H187" s="181" t="str">
        <f t="shared" si="105"/>
        <v>UNFI East xxxxxxxxxx4</v>
      </c>
      <c r="I187" s="157"/>
      <c r="J187" s="43"/>
      <c r="K187" s="177">
        <v>44287</v>
      </c>
      <c r="L187" s="43" t="s">
        <v>97</v>
      </c>
      <c r="M187" s="209" t="s">
        <v>133</v>
      </c>
      <c r="N187" s="237" t="s">
        <v>133</v>
      </c>
      <c r="O187" s="223">
        <f>VLOOKUP(E187,Lookups!$AD$3:$AE$148,2,FALSE)</f>
        <v>1.2623833040000001</v>
      </c>
      <c r="P187" s="226">
        <f>VLOOKUP(E187,Lookups!$AH$3:$AI$148,2,FALSE)</f>
        <v>2.370249088</v>
      </c>
      <c r="Q187" s="174">
        <f>VLOOKUP(E187,Lookups!$C$3:$D$249,2,FALSE)</f>
        <v>12</v>
      </c>
      <c r="R187" s="227">
        <f>VLOOKUP(E187,Lookups!$C$3:$E$148,2,FALSE)</f>
        <v>12</v>
      </c>
      <c r="S187" s="156"/>
      <c r="T187" s="46" t="e">
        <f>IF(#REF!="A",#REF!*0.5)+_xlfn.IFNA(#N/A,0)</f>
        <v>#REF!</v>
      </c>
      <c r="U187" s="46" t="e">
        <f>IF(#REF!="b",#REF!*0.25)+_xlfn.IFNA(#N/A,0)</f>
        <v>#REF!</v>
      </c>
      <c r="V187" s="46" t="e">
        <f>IF(#REF!="C",#REF!*0.125)+_xlfn.IFNA(#N/A,0)</f>
        <v>#REF!</v>
      </c>
      <c r="W187" s="46">
        <f t="shared" si="84"/>
        <v>1.2623833040000001</v>
      </c>
      <c r="X187" s="46">
        <f t="shared" si="85"/>
        <v>0</v>
      </c>
      <c r="Y187" s="71">
        <f t="shared" si="86"/>
        <v>0</v>
      </c>
      <c r="Z187" s="71"/>
      <c r="AA187" s="71"/>
      <c r="AB187" s="71"/>
      <c r="AC187" s="112">
        <f t="shared" si="87"/>
        <v>0</v>
      </c>
      <c r="AD187" s="112">
        <f t="shared" si="88"/>
        <v>0</v>
      </c>
      <c r="AE187" s="53">
        <f t="shared" si="89"/>
        <v>0</v>
      </c>
      <c r="AF187" s="47">
        <f t="shared" si="90"/>
        <v>0</v>
      </c>
      <c r="AG187" s="47">
        <f t="shared" si="91"/>
        <v>0</v>
      </c>
      <c r="AH187" s="47">
        <f t="shared" si="92"/>
        <v>0</v>
      </c>
      <c r="AI187" s="47">
        <f t="shared" si="93"/>
        <v>0</v>
      </c>
      <c r="AJ187" s="47">
        <f t="shared" si="94"/>
        <v>0</v>
      </c>
      <c r="AK187" s="48">
        <f t="shared" si="95"/>
        <v>0</v>
      </c>
      <c r="AL187" s="48"/>
      <c r="AM187" s="48"/>
      <c r="AN187" s="145"/>
      <c r="AO187" s="145">
        <f t="shared" si="96"/>
        <v>0</v>
      </c>
      <c r="AP187" s="145">
        <f t="shared" si="97"/>
        <v>0</v>
      </c>
      <c r="AQ187" s="414">
        <f t="shared" si="98"/>
        <v>0</v>
      </c>
      <c r="AR187" s="197">
        <f t="shared" si="114"/>
        <v>0</v>
      </c>
      <c r="AS187" s="50">
        <f t="shared" si="106"/>
        <v>0</v>
      </c>
      <c r="AT187" s="50">
        <f t="shared" si="107"/>
        <v>0</v>
      </c>
      <c r="AU187" s="50">
        <f t="shared" si="108"/>
        <v>0</v>
      </c>
      <c r="AV187" s="50">
        <f t="shared" si="109"/>
        <v>0</v>
      </c>
      <c r="AW187" s="50">
        <f t="shared" si="110"/>
        <v>0</v>
      </c>
      <c r="AX187" s="50">
        <f t="shared" si="111"/>
        <v>0</v>
      </c>
      <c r="AY187" s="45">
        <f t="shared" si="112"/>
        <v>0</v>
      </c>
      <c r="AZ187" s="437">
        <f t="shared" si="113"/>
        <v>0</v>
      </c>
      <c r="BA187" s="441">
        <v>44438</v>
      </c>
      <c r="BB187" s="183"/>
    </row>
    <row r="188" spans="1:56" s="187" customFormat="1" ht="15" customHeight="1" x14ac:dyDescent="0.25">
      <c r="A188" s="43" t="s">
        <v>706</v>
      </c>
      <c r="B188" s="84" t="s">
        <v>641</v>
      </c>
      <c r="C188" s="157" t="s">
        <v>164</v>
      </c>
      <c r="D188" s="188" t="s">
        <v>660</v>
      </c>
      <c r="E188" s="191" t="s">
        <v>704</v>
      </c>
      <c r="F188" s="214" t="str">
        <f>VLOOKUP(G188,Lookups!$T$3:$U$2497,2,FALSE)</f>
        <v>CAT 5</v>
      </c>
      <c r="G188" s="76" t="str">
        <f>VLOOKUP(E188,Lookups!$S$3:$T$2492,2,FALSE)</f>
        <v>xxxxxxxxxx5</v>
      </c>
      <c r="H188" s="181" t="str">
        <f t="shared" si="105"/>
        <v>UNFI East xxxxxxxxxx5</v>
      </c>
      <c r="I188" s="157"/>
      <c r="J188" s="43"/>
      <c r="K188" s="177">
        <v>44287</v>
      </c>
      <c r="L188" s="43" t="s">
        <v>97</v>
      </c>
      <c r="M188" s="209" t="s">
        <v>133</v>
      </c>
      <c r="N188" s="237" t="s">
        <v>133</v>
      </c>
      <c r="O188" s="223">
        <f>VLOOKUP(E188,Lookups!$AD$3:$AE$148,2,FALSE)</f>
        <v>1.0035713159999999</v>
      </c>
      <c r="P188" s="226">
        <f>VLOOKUP(E188,Lookups!$AH$3:$AI$148,2,FALSE)</f>
        <v>1.926370728</v>
      </c>
      <c r="Q188" s="174">
        <f>VLOOKUP(E188,Lookups!$C$3:$D$249,2,FALSE)</f>
        <v>12</v>
      </c>
      <c r="R188" s="227">
        <f>VLOOKUP(E188,Lookups!$C$3:$E$148,2,FALSE)</f>
        <v>12</v>
      </c>
      <c r="S188" s="156"/>
      <c r="T188" s="46" t="e">
        <f>IF(#REF!="A",#REF!*0.5)+_xlfn.IFNA(#N/A,0)</f>
        <v>#REF!</v>
      </c>
      <c r="U188" s="46" t="e">
        <f>IF(#REF!="b",#REF!*0.25)+_xlfn.IFNA(#N/A,0)</f>
        <v>#REF!</v>
      </c>
      <c r="V188" s="46" t="e">
        <f>IF(#REF!="C",#REF!*0.125)+_xlfn.IFNA(#N/A,0)</f>
        <v>#REF!</v>
      </c>
      <c r="W188" s="46">
        <f t="shared" si="84"/>
        <v>1.0035713159999999</v>
      </c>
      <c r="X188" s="46">
        <f t="shared" si="85"/>
        <v>0</v>
      </c>
      <c r="Y188" s="71">
        <f t="shared" si="86"/>
        <v>0</v>
      </c>
      <c r="Z188" s="71"/>
      <c r="AA188" s="71"/>
      <c r="AB188" s="71"/>
      <c r="AC188" s="112">
        <f t="shared" si="87"/>
        <v>0</v>
      </c>
      <c r="AD188" s="112">
        <f t="shared" si="88"/>
        <v>0</v>
      </c>
      <c r="AE188" s="53">
        <f t="shared" si="89"/>
        <v>0</v>
      </c>
      <c r="AF188" s="47">
        <f t="shared" si="90"/>
        <v>0</v>
      </c>
      <c r="AG188" s="47">
        <f t="shared" si="91"/>
        <v>0</v>
      </c>
      <c r="AH188" s="47">
        <f t="shared" si="92"/>
        <v>0</v>
      </c>
      <c r="AI188" s="47">
        <f t="shared" si="93"/>
        <v>0</v>
      </c>
      <c r="AJ188" s="47">
        <f t="shared" si="94"/>
        <v>0</v>
      </c>
      <c r="AK188" s="48">
        <f t="shared" si="95"/>
        <v>0</v>
      </c>
      <c r="AL188" s="48"/>
      <c r="AM188" s="48"/>
      <c r="AN188" s="145"/>
      <c r="AO188" s="145">
        <f t="shared" si="96"/>
        <v>0</v>
      </c>
      <c r="AP188" s="145">
        <f t="shared" si="97"/>
        <v>0</v>
      </c>
      <c r="AQ188" s="414">
        <f t="shared" si="98"/>
        <v>0</v>
      </c>
      <c r="AR188" s="197">
        <f t="shared" si="114"/>
        <v>0</v>
      </c>
      <c r="AS188" s="50">
        <f t="shared" si="106"/>
        <v>0</v>
      </c>
      <c r="AT188" s="50">
        <f t="shared" si="107"/>
        <v>0</v>
      </c>
      <c r="AU188" s="50">
        <f t="shared" si="108"/>
        <v>0</v>
      </c>
      <c r="AV188" s="50">
        <f t="shared" si="109"/>
        <v>0</v>
      </c>
      <c r="AW188" s="50">
        <f t="shared" si="110"/>
        <v>0</v>
      </c>
      <c r="AX188" s="50">
        <f t="shared" si="111"/>
        <v>0</v>
      </c>
      <c r="AY188" s="45">
        <f t="shared" si="112"/>
        <v>0</v>
      </c>
      <c r="AZ188" s="437">
        <f t="shared" si="113"/>
        <v>0</v>
      </c>
      <c r="BA188" s="442">
        <v>44438</v>
      </c>
      <c r="BB188" s="183"/>
    </row>
    <row r="189" spans="1:56" s="187" customFormat="1" ht="15" customHeight="1" x14ac:dyDescent="0.25">
      <c r="A189" s="157" t="s">
        <v>705</v>
      </c>
      <c r="B189" s="84" t="s">
        <v>148</v>
      </c>
      <c r="C189" s="213" t="s">
        <v>166</v>
      </c>
      <c r="D189" s="188" t="s">
        <v>660</v>
      </c>
      <c r="E189" s="94" t="s">
        <v>700</v>
      </c>
      <c r="F189" s="214" t="str">
        <f>VLOOKUP(G189,Lookups!$T$3:$U$2497,2,FALSE)</f>
        <v>CAT 1</v>
      </c>
      <c r="G189" s="76" t="str">
        <f>VLOOKUP(E189,Lookups!$S$3:$T$2492,2,FALSE)</f>
        <v>xxxxxxxxxx1</v>
      </c>
      <c r="H189" s="181" t="str">
        <f t="shared" si="105"/>
        <v>Kehe East xxxxxxxxxx1</v>
      </c>
      <c r="I189" s="213"/>
      <c r="J189" s="213"/>
      <c r="K189" s="74">
        <v>43983</v>
      </c>
      <c r="L189" s="213" t="s">
        <v>96</v>
      </c>
      <c r="M189" s="170" t="s">
        <v>109</v>
      </c>
      <c r="N189" s="225">
        <v>0.5</v>
      </c>
      <c r="O189" s="223">
        <f>VLOOKUP(E189,Lookups!$AD$3:$AE$148,2,FALSE)</f>
        <v>1.2</v>
      </c>
      <c r="P189" s="226">
        <f>VLOOKUP(E189,Lookups!$AH$3:$AI$148,2,FALSE)</f>
        <v>3</v>
      </c>
      <c r="Q189" s="174">
        <f>VLOOKUP(E189,Lookups!$C$3:$D$249,2,FALSE)</f>
        <v>12</v>
      </c>
      <c r="R189" s="227">
        <f>VLOOKUP(E189,Lookups!$C$3:$E$148,2,FALSE)</f>
        <v>12</v>
      </c>
      <c r="S189" s="155"/>
      <c r="T189" s="46" t="e">
        <f>IF(#REF!="A",#REF!*0.5)+_xlfn.IFNA(#N/A,0)</f>
        <v>#REF!</v>
      </c>
      <c r="U189" s="46" t="e">
        <f>IF(#REF!="b",#REF!*0.25)+_xlfn.IFNA(#N/A,0)</f>
        <v>#REF!</v>
      </c>
      <c r="V189" s="46" t="e">
        <f>IF(#REF!="C",#REF!*0.125)+_xlfn.IFNA(#N/A,0)</f>
        <v>#REF!</v>
      </c>
      <c r="W189" s="46">
        <f t="shared" si="84"/>
        <v>1.2</v>
      </c>
      <c r="X189" s="46">
        <f t="shared" si="85"/>
        <v>0</v>
      </c>
      <c r="Y189" s="71">
        <f t="shared" si="86"/>
        <v>0</v>
      </c>
      <c r="Z189" s="71"/>
      <c r="AA189" s="71"/>
      <c r="AB189" s="71"/>
      <c r="AC189" s="112">
        <f t="shared" si="87"/>
        <v>0</v>
      </c>
      <c r="AD189" s="112">
        <f t="shared" si="88"/>
        <v>0</v>
      </c>
      <c r="AE189" s="53">
        <f t="shared" si="89"/>
        <v>0</v>
      </c>
      <c r="AF189" s="47">
        <f t="shared" si="90"/>
        <v>0</v>
      </c>
      <c r="AG189" s="47">
        <f t="shared" si="91"/>
        <v>0</v>
      </c>
      <c r="AH189" s="47">
        <f t="shared" si="92"/>
        <v>0</v>
      </c>
      <c r="AI189" s="47">
        <f t="shared" si="93"/>
        <v>0</v>
      </c>
      <c r="AJ189" s="47">
        <f t="shared" si="94"/>
        <v>0</v>
      </c>
      <c r="AK189" s="48">
        <f t="shared" si="95"/>
        <v>0</v>
      </c>
      <c r="AL189" s="48"/>
      <c r="AM189" s="48"/>
      <c r="AN189" s="145"/>
      <c r="AO189" s="145">
        <f t="shared" si="96"/>
        <v>0</v>
      </c>
      <c r="AP189" s="145">
        <f t="shared" si="97"/>
        <v>0</v>
      </c>
      <c r="AQ189" s="414">
        <f t="shared" si="98"/>
        <v>0</v>
      </c>
      <c r="AR189" s="197">
        <f t="shared" si="114"/>
        <v>0</v>
      </c>
      <c r="AS189" s="50">
        <f t="shared" si="106"/>
        <v>0</v>
      </c>
      <c r="AT189" s="50">
        <f t="shared" si="107"/>
        <v>0</v>
      </c>
      <c r="AU189" s="50">
        <f t="shared" si="108"/>
        <v>0</v>
      </c>
      <c r="AV189" s="50">
        <f t="shared" si="109"/>
        <v>0</v>
      </c>
      <c r="AW189" s="50">
        <f t="shared" si="110"/>
        <v>0</v>
      </c>
      <c r="AX189" s="50">
        <f t="shared" si="111"/>
        <v>0</v>
      </c>
      <c r="AY189" s="45">
        <f t="shared" si="112"/>
        <v>0</v>
      </c>
      <c r="AZ189" s="437">
        <f t="shared" si="113"/>
        <v>0</v>
      </c>
      <c r="BA189" s="442">
        <v>44582</v>
      </c>
      <c r="BB189" s="216"/>
    </row>
    <row r="190" spans="1:56" s="187" customFormat="1" ht="15" customHeight="1" x14ac:dyDescent="0.25">
      <c r="A190" s="157" t="s">
        <v>705</v>
      </c>
      <c r="B190" s="84" t="s">
        <v>148</v>
      </c>
      <c r="C190" s="213" t="s">
        <v>166</v>
      </c>
      <c r="D190" s="188" t="s">
        <v>660</v>
      </c>
      <c r="E190" s="94" t="s">
        <v>701</v>
      </c>
      <c r="F190" s="214" t="str">
        <f>VLOOKUP(G190,Lookups!$T$3:$U$2497,2,FALSE)</f>
        <v>CAT 2</v>
      </c>
      <c r="G190" s="76" t="str">
        <f>VLOOKUP(E190,Lookups!$S$3:$T$2492,2,FALSE)</f>
        <v>xxxxxxxxxx2</v>
      </c>
      <c r="H190" s="181" t="str">
        <f t="shared" si="105"/>
        <v>Kehe East xxxxxxxxxx2</v>
      </c>
      <c r="I190" s="213"/>
      <c r="J190" s="213"/>
      <c r="K190" s="74">
        <v>43983</v>
      </c>
      <c r="L190" s="213" t="s">
        <v>96</v>
      </c>
      <c r="M190" s="170" t="s">
        <v>109</v>
      </c>
      <c r="N190" s="225">
        <v>0.5</v>
      </c>
      <c r="O190" s="223">
        <f>VLOOKUP(E190,Lookups!$AD$3:$AE$148,2,FALSE)</f>
        <v>1.2309971689999999</v>
      </c>
      <c r="P190" s="226">
        <f>VLOOKUP(E190,Lookups!$AH$3:$AI$148,2,FALSE)</f>
        <v>2.5038011689999999</v>
      </c>
      <c r="Q190" s="174">
        <f>VLOOKUP(E190,Lookups!$C$3:$D$249,2,FALSE)</f>
        <v>12</v>
      </c>
      <c r="R190" s="227">
        <f>VLOOKUP(E190,Lookups!$C$3:$E$148,2,FALSE)</f>
        <v>12</v>
      </c>
      <c r="S190" s="155"/>
      <c r="T190" s="46" t="e">
        <f>IF(#REF!="A",#REF!*0.5)+_xlfn.IFNA(#N/A,0)</f>
        <v>#REF!</v>
      </c>
      <c r="U190" s="46" t="e">
        <f>IF(#REF!="b",#REF!*0.25)+_xlfn.IFNA(#N/A,0)</f>
        <v>#REF!</v>
      </c>
      <c r="V190" s="46" t="e">
        <f>IF(#REF!="C",#REF!*0.125)+_xlfn.IFNA(#N/A,0)</f>
        <v>#REF!</v>
      </c>
      <c r="W190" s="46">
        <f t="shared" si="84"/>
        <v>1.2309971689999999</v>
      </c>
      <c r="X190" s="46">
        <f t="shared" si="85"/>
        <v>0</v>
      </c>
      <c r="Y190" s="71">
        <f t="shared" si="86"/>
        <v>0</v>
      </c>
      <c r="Z190" s="71"/>
      <c r="AA190" s="71"/>
      <c r="AB190" s="71"/>
      <c r="AC190" s="112">
        <f t="shared" si="87"/>
        <v>0</v>
      </c>
      <c r="AD190" s="112">
        <f t="shared" si="88"/>
        <v>0</v>
      </c>
      <c r="AE190" s="53">
        <f t="shared" si="89"/>
        <v>0</v>
      </c>
      <c r="AF190" s="47">
        <f t="shared" si="90"/>
        <v>0</v>
      </c>
      <c r="AG190" s="47">
        <f t="shared" si="91"/>
        <v>0</v>
      </c>
      <c r="AH190" s="47">
        <f t="shared" si="92"/>
        <v>0</v>
      </c>
      <c r="AI190" s="47">
        <f t="shared" si="93"/>
        <v>0</v>
      </c>
      <c r="AJ190" s="47">
        <f t="shared" si="94"/>
        <v>0</v>
      </c>
      <c r="AK190" s="48">
        <f t="shared" si="95"/>
        <v>0</v>
      </c>
      <c r="AL190" s="48"/>
      <c r="AM190" s="48"/>
      <c r="AN190" s="145"/>
      <c r="AO190" s="145">
        <f t="shared" si="96"/>
        <v>0</v>
      </c>
      <c r="AP190" s="145">
        <f t="shared" si="97"/>
        <v>0</v>
      </c>
      <c r="AQ190" s="414">
        <f t="shared" si="98"/>
        <v>0</v>
      </c>
      <c r="AR190" s="197">
        <f t="shared" si="114"/>
        <v>0</v>
      </c>
      <c r="AS190" s="50">
        <f t="shared" si="106"/>
        <v>0</v>
      </c>
      <c r="AT190" s="50">
        <f t="shared" si="107"/>
        <v>0</v>
      </c>
      <c r="AU190" s="50">
        <f t="shared" si="108"/>
        <v>0</v>
      </c>
      <c r="AV190" s="50">
        <f t="shared" si="109"/>
        <v>0</v>
      </c>
      <c r="AW190" s="50">
        <f t="shared" si="110"/>
        <v>0</v>
      </c>
      <c r="AX190" s="50">
        <f t="shared" si="111"/>
        <v>0</v>
      </c>
      <c r="AY190" s="45">
        <f t="shared" si="112"/>
        <v>0</v>
      </c>
      <c r="AZ190" s="437">
        <f t="shared" si="113"/>
        <v>0</v>
      </c>
      <c r="BA190" s="442">
        <v>44582</v>
      </c>
      <c r="BB190" s="216"/>
    </row>
    <row r="191" spans="1:56" s="187" customFormat="1" ht="15" customHeight="1" x14ac:dyDescent="0.25">
      <c r="A191" s="157" t="s">
        <v>705</v>
      </c>
      <c r="B191" s="84" t="s">
        <v>148</v>
      </c>
      <c r="C191" s="213" t="s">
        <v>166</v>
      </c>
      <c r="D191" s="188" t="s">
        <v>660</v>
      </c>
      <c r="E191" s="191" t="s">
        <v>702</v>
      </c>
      <c r="F191" s="214" t="str">
        <f>VLOOKUP(G191,Lookups!$T$3:$U$2497,2,FALSE)</f>
        <v>CAT 3</v>
      </c>
      <c r="G191" s="76" t="str">
        <f>VLOOKUP(E191,Lookups!$S$3:$T$2492,2,FALSE)</f>
        <v>xxxxxxxxxx3</v>
      </c>
      <c r="H191" s="181" t="str">
        <f t="shared" si="105"/>
        <v>Kehe East xxxxxxxxxx3</v>
      </c>
      <c r="I191" s="213"/>
      <c r="J191" s="213"/>
      <c r="K191" s="74">
        <v>43983</v>
      </c>
      <c r="L191" s="213" t="s">
        <v>96</v>
      </c>
      <c r="M191" s="170" t="s">
        <v>109</v>
      </c>
      <c r="N191" s="225">
        <v>0.5</v>
      </c>
      <c r="O191" s="223">
        <f>VLOOKUP(E191,Lookups!$AD$3:$AE$148,2,FALSE)</f>
        <v>1.169229504</v>
      </c>
      <c r="P191" s="226">
        <f>VLOOKUP(E191,Lookups!$AH$3:$AI$148,2,FALSE)</f>
        <v>2.8760148220000001</v>
      </c>
      <c r="Q191" s="174">
        <f>VLOOKUP(E191,Lookups!$C$3:$D$249,2,FALSE)</f>
        <v>12</v>
      </c>
      <c r="R191" s="227">
        <f>VLOOKUP(E191,Lookups!$C$3:$E$148,2,FALSE)</f>
        <v>12</v>
      </c>
      <c r="S191" s="155"/>
      <c r="T191" s="46" t="e">
        <f>IF(#REF!="A",#REF!*0.5)+_xlfn.IFNA(#N/A,0)</f>
        <v>#REF!</v>
      </c>
      <c r="U191" s="46" t="e">
        <f>IF(#REF!="b",#REF!*0.25)+_xlfn.IFNA(#N/A,0)</f>
        <v>#REF!</v>
      </c>
      <c r="V191" s="46" t="e">
        <f>IF(#REF!="C",#REF!*0.125)+_xlfn.IFNA(#N/A,0)</f>
        <v>#REF!</v>
      </c>
      <c r="W191" s="46">
        <f t="shared" si="84"/>
        <v>1.169229504</v>
      </c>
      <c r="X191" s="46">
        <f t="shared" si="85"/>
        <v>0</v>
      </c>
      <c r="Y191" s="71">
        <f t="shared" si="86"/>
        <v>0</v>
      </c>
      <c r="Z191" s="71"/>
      <c r="AA191" s="71"/>
      <c r="AB191" s="71"/>
      <c r="AC191" s="112">
        <f t="shared" si="87"/>
        <v>0</v>
      </c>
      <c r="AD191" s="112">
        <f t="shared" si="88"/>
        <v>0</v>
      </c>
      <c r="AE191" s="53">
        <f t="shared" si="89"/>
        <v>0</v>
      </c>
      <c r="AF191" s="47">
        <f t="shared" si="90"/>
        <v>0</v>
      </c>
      <c r="AG191" s="47">
        <f t="shared" si="91"/>
        <v>0</v>
      </c>
      <c r="AH191" s="47">
        <f t="shared" si="92"/>
        <v>0</v>
      </c>
      <c r="AI191" s="47">
        <f t="shared" si="93"/>
        <v>0</v>
      </c>
      <c r="AJ191" s="47">
        <f t="shared" si="94"/>
        <v>0</v>
      </c>
      <c r="AK191" s="48">
        <f t="shared" si="95"/>
        <v>0</v>
      </c>
      <c r="AL191" s="48"/>
      <c r="AM191" s="48"/>
      <c r="AN191" s="145"/>
      <c r="AO191" s="145">
        <f t="shared" si="96"/>
        <v>0</v>
      </c>
      <c r="AP191" s="145">
        <f t="shared" si="97"/>
        <v>0</v>
      </c>
      <c r="AQ191" s="414">
        <f t="shared" si="98"/>
        <v>0</v>
      </c>
      <c r="AR191" s="197">
        <f t="shared" si="114"/>
        <v>0</v>
      </c>
      <c r="AS191" s="50">
        <f t="shared" si="106"/>
        <v>0</v>
      </c>
      <c r="AT191" s="50">
        <f t="shared" si="107"/>
        <v>0</v>
      </c>
      <c r="AU191" s="50">
        <f t="shared" si="108"/>
        <v>0</v>
      </c>
      <c r="AV191" s="50">
        <f t="shared" si="109"/>
        <v>0</v>
      </c>
      <c r="AW191" s="50">
        <f t="shared" si="110"/>
        <v>0</v>
      </c>
      <c r="AX191" s="50">
        <f t="shared" si="111"/>
        <v>0</v>
      </c>
      <c r="AY191" s="45">
        <f t="shared" si="112"/>
        <v>0</v>
      </c>
      <c r="AZ191" s="437">
        <f t="shared" si="113"/>
        <v>0</v>
      </c>
      <c r="BA191" s="442">
        <v>44582</v>
      </c>
      <c r="BB191" s="216"/>
    </row>
    <row r="192" spans="1:56" s="187" customFormat="1" ht="15" customHeight="1" x14ac:dyDescent="0.25">
      <c r="A192" s="157" t="s">
        <v>705</v>
      </c>
      <c r="B192" s="84" t="s">
        <v>148</v>
      </c>
      <c r="C192" s="213" t="s">
        <v>166</v>
      </c>
      <c r="D192" s="188" t="s">
        <v>660</v>
      </c>
      <c r="E192" s="191" t="s">
        <v>703</v>
      </c>
      <c r="F192" s="214" t="str">
        <f>VLOOKUP(G192,Lookups!$T$3:$U$2497,2,FALSE)</f>
        <v>CAT 4</v>
      </c>
      <c r="G192" s="76" t="str">
        <f>VLOOKUP(E192,Lookups!$S$3:$T$2492,2,FALSE)</f>
        <v>xxxxxxxxxx4</v>
      </c>
      <c r="H192" s="181" t="str">
        <f t="shared" si="105"/>
        <v>Kehe East xxxxxxxxxx4</v>
      </c>
      <c r="I192" s="213"/>
      <c r="J192" s="213"/>
      <c r="K192" s="74">
        <v>43983</v>
      </c>
      <c r="L192" s="213" t="s">
        <v>96</v>
      </c>
      <c r="M192" s="170" t="s">
        <v>109</v>
      </c>
      <c r="N192" s="225">
        <v>0.5</v>
      </c>
      <c r="O192" s="223">
        <f>VLOOKUP(E192,Lookups!$AD$3:$AE$148,2,FALSE)</f>
        <v>1.2623833040000001</v>
      </c>
      <c r="P192" s="226">
        <f>VLOOKUP(E192,Lookups!$AH$3:$AI$148,2,FALSE)</f>
        <v>2.370249088</v>
      </c>
      <c r="Q192" s="174">
        <f>VLOOKUP(E192,Lookups!$C$3:$D$249,2,FALSE)</f>
        <v>12</v>
      </c>
      <c r="R192" s="227">
        <f>VLOOKUP(E192,Lookups!$C$3:$E$148,2,FALSE)</f>
        <v>12</v>
      </c>
      <c r="S192" s="155"/>
      <c r="T192" s="46" t="e">
        <f>IF(#REF!="A",#REF!*0.5)+_xlfn.IFNA(#N/A,0)</f>
        <v>#REF!</v>
      </c>
      <c r="U192" s="46" t="e">
        <f>IF(#REF!="b",#REF!*0.25)+_xlfn.IFNA(#N/A,0)</f>
        <v>#REF!</v>
      </c>
      <c r="V192" s="46" t="e">
        <f>IF(#REF!="C",#REF!*0.125)+_xlfn.IFNA(#N/A,0)</f>
        <v>#REF!</v>
      </c>
      <c r="W192" s="46">
        <f t="shared" si="84"/>
        <v>1.2623833040000001</v>
      </c>
      <c r="X192" s="46">
        <f t="shared" si="85"/>
        <v>0</v>
      </c>
      <c r="Y192" s="71">
        <f t="shared" si="86"/>
        <v>0</v>
      </c>
      <c r="Z192" s="71"/>
      <c r="AA192" s="71"/>
      <c r="AB192" s="71"/>
      <c r="AC192" s="112">
        <f t="shared" si="87"/>
        <v>0</v>
      </c>
      <c r="AD192" s="112">
        <f t="shared" si="88"/>
        <v>0</v>
      </c>
      <c r="AE192" s="53">
        <f t="shared" si="89"/>
        <v>0</v>
      </c>
      <c r="AF192" s="47">
        <f t="shared" si="90"/>
        <v>0</v>
      </c>
      <c r="AG192" s="47">
        <f t="shared" si="91"/>
        <v>0</v>
      </c>
      <c r="AH192" s="47">
        <f t="shared" si="92"/>
        <v>0</v>
      </c>
      <c r="AI192" s="47">
        <f t="shared" si="93"/>
        <v>0</v>
      </c>
      <c r="AJ192" s="47">
        <f t="shared" si="94"/>
        <v>0</v>
      </c>
      <c r="AK192" s="48">
        <f t="shared" si="95"/>
        <v>0</v>
      </c>
      <c r="AL192" s="48"/>
      <c r="AM192" s="48"/>
      <c r="AN192" s="145"/>
      <c r="AO192" s="145">
        <f t="shared" si="96"/>
        <v>0</v>
      </c>
      <c r="AP192" s="145">
        <f t="shared" si="97"/>
        <v>0</v>
      </c>
      <c r="AQ192" s="414">
        <f t="shared" si="98"/>
        <v>0</v>
      </c>
      <c r="AR192" s="197">
        <f t="shared" si="114"/>
        <v>0</v>
      </c>
      <c r="AS192" s="50">
        <f t="shared" si="106"/>
        <v>0</v>
      </c>
      <c r="AT192" s="50">
        <f t="shared" si="107"/>
        <v>0</v>
      </c>
      <c r="AU192" s="50">
        <f t="shared" si="108"/>
        <v>0</v>
      </c>
      <c r="AV192" s="50">
        <f t="shared" si="109"/>
        <v>0</v>
      </c>
      <c r="AW192" s="50">
        <f t="shared" si="110"/>
        <v>0</v>
      </c>
      <c r="AX192" s="50">
        <f t="shared" si="111"/>
        <v>0</v>
      </c>
      <c r="AY192" s="45">
        <f t="shared" si="112"/>
        <v>0</v>
      </c>
      <c r="AZ192" s="437">
        <f t="shared" si="113"/>
        <v>0</v>
      </c>
      <c r="BA192" s="442">
        <v>44582</v>
      </c>
      <c r="BB192" s="216"/>
    </row>
    <row r="193" spans="1:56" s="187" customFormat="1" ht="15" customHeight="1" x14ac:dyDescent="0.25">
      <c r="A193" s="157" t="s">
        <v>705</v>
      </c>
      <c r="B193" s="84" t="s">
        <v>148</v>
      </c>
      <c r="C193" s="213" t="s">
        <v>166</v>
      </c>
      <c r="D193" s="188" t="s">
        <v>660</v>
      </c>
      <c r="E193" s="191" t="s">
        <v>704</v>
      </c>
      <c r="F193" s="214" t="str">
        <f>VLOOKUP(G193,Lookups!$T$3:$U$2497,2,FALSE)</f>
        <v>CAT 5</v>
      </c>
      <c r="G193" s="76" t="str">
        <f>VLOOKUP(E193,Lookups!$S$3:$T$2492,2,FALSE)</f>
        <v>xxxxxxxxxx5</v>
      </c>
      <c r="H193" s="181" t="str">
        <f t="shared" si="105"/>
        <v>Kehe East xxxxxxxxxx5</v>
      </c>
      <c r="I193" s="213"/>
      <c r="J193" s="213"/>
      <c r="K193" s="74">
        <v>43983</v>
      </c>
      <c r="L193" s="213" t="s">
        <v>96</v>
      </c>
      <c r="M193" s="170" t="s">
        <v>109</v>
      </c>
      <c r="N193" s="225">
        <v>0.5</v>
      </c>
      <c r="O193" s="223">
        <f>VLOOKUP(E193,Lookups!$AD$3:$AE$148,2,FALSE)</f>
        <v>1.0035713159999999</v>
      </c>
      <c r="P193" s="226">
        <f>VLOOKUP(E193,Lookups!$AH$3:$AI$148,2,FALSE)</f>
        <v>1.926370728</v>
      </c>
      <c r="Q193" s="174">
        <f>VLOOKUP(E193,Lookups!$C$3:$D$249,2,FALSE)</f>
        <v>12</v>
      </c>
      <c r="R193" s="227">
        <f>VLOOKUP(E193,Lookups!$C$3:$E$148,2,FALSE)</f>
        <v>12</v>
      </c>
      <c r="S193" s="155"/>
      <c r="T193" s="46" t="e">
        <f>IF(#REF!="A",#REF!*0.5)+_xlfn.IFNA(#N/A,0)</f>
        <v>#REF!</v>
      </c>
      <c r="U193" s="46" t="e">
        <f>IF(#REF!="b",#REF!*0.25)+_xlfn.IFNA(#N/A,0)</f>
        <v>#REF!</v>
      </c>
      <c r="V193" s="46" t="e">
        <f>IF(#REF!="C",#REF!*0.125)+_xlfn.IFNA(#N/A,0)</f>
        <v>#REF!</v>
      </c>
      <c r="W193" s="46">
        <f t="shared" si="84"/>
        <v>1.0035713159999999</v>
      </c>
      <c r="X193" s="46">
        <f t="shared" si="85"/>
        <v>0</v>
      </c>
      <c r="Y193" s="71">
        <f t="shared" si="86"/>
        <v>0</v>
      </c>
      <c r="Z193" s="71"/>
      <c r="AA193" s="71"/>
      <c r="AB193" s="71"/>
      <c r="AC193" s="112">
        <f t="shared" si="87"/>
        <v>0</v>
      </c>
      <c r="AD193" s="112">
        <f t="shared" si="88"/>
        <v>0</v>
      </c>
      <c r="AE193" s="53">
        <f t="shared" si="89"/>
        <v>0</v>
      </c>
      <c r="AF193" s="47">
        <f t="shared" si="90"/>
        <v>0</v>
      </c>
      <c r="AG193" s="47">
        <f t="shared" si="91"/>
        <v>0</v>
      </c>
      <c r="AH193" s="47">
        <f t="shared" si="92"/>
        <v>0</v>
      </c>
      <c r="AI193" s="47">
        <f t="shared" si="93"/>
        <v>0</v>
      </c>
      <c r="AJ193" s="47">
        <f t="shared" si="94"/>
        <v>0</v>
      </c>
      <c r="AK193" s="48">
        <f t="shared" si="95"/>
        <v>0</v>
      </c>
      <c r="AL193" s="48"/>
      <c r="AM193" s="48"/>
      <c r="AN193" s="145"/>
      <c r="AO193" s="145">
        <f t="shared" si="96"/>
        <v>0</v>
      </c>
      <c r="AP193" s="145">
        <f t="shared" si="97"/>
        <v>0</v>
      </c>
      <c r="AQ193" s="414">
        <f t="shared" si="98"/>
        <v>0</v>
      </c>
      <c r="AR193" s="197">
        <f t="shared" si="114"/>
        <v>0</v>
      </c>
      <c r="AS193" s="50">
        <f t="shared" si="106"/>
        <v>0</v>
      </c>
      <c r="AT193" s="50">
        <f t="shared" si="107"/>
        <v>0</v>
      </c>
      <c r="AU193" s="50">
        <f t="shared" si="108"/>
        <v>0</v>
      </c>
      <c r="AV193" s="50">
        <f t="shared" si="109"/>
        <v>0</v>
      </c>
      <c r="AW193" s="50">
        <f t="shared" si="110"/>
        <v>0</v>
      </c>
      <c r="AX193" s="50">
        <f t="shared" si="111"/>
        <v>0</v>
      </c>
      <c r="AY193" s="45">
        <f t="shared" si="112"/>
        <v>0</v>
      </c>
      <c r="AZ193" s="437">
        <f t="shared" si="113"/>
        <v>0</v>
      </c>
      <c r="BA193" s="442">
        <v>44582</v>
      </c>
      <c r="BB193" s="216"/>
    </row>
    <row r="194" spans="1:56" s="187" customFormat="1" ht="15" customHeight="1" x14ac:dyDescent="0.25">
      <c r="A194" s="213" t="s">
        <v>707</v>
      </c>
      <c r="B194" s="84" t="s">
        <v>635</v>
      </c>
      <c r="C194" s="213" t="s">
        <v>165</v>
      </c>
      <c r="D194" s="188" t="s">
        <v>660</v>
      </c>
      <c r="E194" s="94" t="s">
        <v>700</v>
      </c>
      <c r="F194" s="214" t="str">
        <f>VLOOKUP(G194,Lookups!$T$3:$U$2497,2,FALSE)</f>
        <v>CAT 1</v>
      </c>
      <c r="G194" s="76" t="str">
        <f>VLOOKUP(E194,Lookups!$S$3:$T$2492,2,FALSE)</f>
        <v>xxxxxxxxxx1</v>
      </c>
      <c r="H194" s="181" t="str">
        <f t="shared" si="105"/>
        <v>UNFI West xxxxxxxxxx1</v>
      </c>
      <c r="I194" s="43"/>
      <c r="J194" s="208"/>
      <c r="K194" s="100">
        <v>44642</v>
      </c>
      <c r="L194" s="208" t="s">
        <v>98</v>
      </c>
      <c r="M194" s="205">
        <v>44743</v>
      </c>
      <c r="N194" s="225">
        <v>0.5</v>
      </c>
      <c r="O194" s="223">
        <f>VLOOKUP(E194,Lookups!$AD$3:$AE$148,2,FALSE)</f>
        <v>1.2</v>
      </c>
      <c r="P194" s="226">
        <f>VLOOKUP(E194,Lookups!$AH$3:$AI$148,2,FALSE)</f>
        <v>3</v>
      </c>
      <c r="Q194" s="174">
        <f>VLOOKUP(E194,Lookups!$C$3:$D$249,2,FALSE)</f>
        <v>12</v>
      </c>
      <c r="R194" s="227">
        <f>VLOOKUP(E194,Lookups!$C$3:$E$148,2,FALSE)</f>
        <v>12</v>
      </c>
      <c r="S194" s="156"/>
      <c r="T194" s="46" t="e">
        <f>IF(#REF!="A",#REF!*0.5)+_xlfn.IFNA(#N/A,0)</f>
        <v>#REF!</v>
      </c>
      <c r="U194" s="46" t="e">
        <f>IF(#REF!="b",#REF!*0.25)+_xlfn.IFNA(#N/A,0)</f>
        <v>#REF!</v>
      </c>
      <c r="V194" s="46" t="e">
        <f>IF(#REF!="C",#REF!*0.125)+_xlfn.IFNA(#N/A,0)</f>
        <v>#REF!</v>
      </c>
      <c r="W194" s="46">
        <f t="shared" si="84"/>
        <v>1.2</v>
      </c>
      <c r="X194" s="46">
        <f t="shared" si="85"/>
        <v>0</v>
      </c>
      <c r="Y194" s="71">
        <f t="shared" si="86"/>
        <v>0</v>
      </c>
      <c r="Z194" s="71"/>
      <c r="AA194" s="71"/>
      <c r="AB194" s="71"/>
      <c r="AC194" s="112">
        <f t="shared" si="87"/>
        <v>0</v>
      </c>
      <c r="AD194" s="112">
        <f t="shared" si="88"/>
        <v>0</v>
      </c>
      <c r="AE194" s="53">
        <f t="shared" si="89"/>
        <v>0</v>
      </c>
      <c r="AF194" s="47">
        <f t="shared" si="90"/>
        <v>0</v>
      </c>
      <c r="AG194" s="47">
        <f t="shared" si="91"/>
        <v>0</v>
      </c>
      <c r="AH194" s="47">
        <f t="shared" si="92"/>
        <v>0</v>
      </c>
      <c r="AI194" s="47">
        <f t="shared" si="93"/>
        <v>0</v>
      </c>
      <c r="AJ194" s="47">
        <f t="shared" si="94"/>
        <v>0</v>
      </c>
      <c r="AK194" s="48">
        <f t="shared" si="95"/>
        <v>0</v>
      </c>
      <c r="AL194" s="48"/>
      <c r="AM194" s="48"/>
      <c r="AN194" s="145"/>
      <c r="AO194" s="145">
        <f t="shared" si="96"/>
        <v>0</v>
      </c>
      <c r="AP194" s="145">
        <f t="shared" si="97"/>
        <v>0</v>
      </c>
      <c r="AQ194" s="414">
        <f t="shared" si="98"/>
        <v>0</v>
      </c>
      <c r="AR194" s="197">
        <f t="shared" si="114"/>
        <v>0</v>
      </c>
      <c r="AS194" s="50"/>
      <c r="AT194" s="50"/>
      <c r="AU194" s="50"/>
      <c r="AV194" s="50"/>
      <c r="AW194" s="50">
        <f t="shared" si="110"/>
        <v>0</v>
      </c>
      <c r="AX194" s="50">
        <f t="shared" si="111"/>
        <v>0</v>
      </c>
      <c r="AY194" s="45">
        <f t="shared" si="112"/>
        <v>0</v>
      </c>
      <c r="AZ194" s="437">
        <f t="shared" si="113"/>
        <v>0</v>
      </c>
      <c r="BA194" s="439">
        <v>44594</v>
      </c>
      <c r="BB194" s="216"/>
    </row>
    <row r="195" spans="1:56" s="187" customFormat="1" ht="15" customHeight="1" x14ac:dyDescent="0.25">
      <c r="A195" s="213" t="s">
        <v>707</v>
      </c>
      <c r="B195" s="84" t="s">
        <v>635</v>
      </c>
      <c r="C195" s="213" t="s">
        <v>165</v>
      </c>
      <c r="D195" s="188" t="s">
        <v>660</v>
      </c>
      <c r="E195" s="94" t="s">
        <v>701</v>
      </c>
      <c r="F195" s="214" t="str">
        <f>VLOOKUP(G195,Lookups!$T$3:$U$2497,2,FALSE)</f>
        <v>CAT 2</v>
      </c>
      <c r="G195" s="76" t="str">
        <f>VLOOKUP(E195,Lookups!$S$3:$T$2492,2,FALSE)</f>
        <v>xxxxxxxxxx2</v>
      </c>
      <c r="H195" s="181" t="str">
        <f t="shared" si="105"/>
        <v>UNFI West xxxxxxxxxx2</v>
      </c>
      <c r="I195" s="43"/>
      <c r="J195" s="208"/>
      <c r="K195" s="100">
        <v>44642</v>
      </c>
      <c r="L195" s="208" t="s">
        <v>98</v>
      </c>
      <c r="M195" s="205">
        <v>44743</v>
      </c>
      <c r="N195" s="225">
        <v>0.5</v>
      </c>
      <c r="O195" s="223">
        <f>VLOOKUP(E195,Lookups!$AD$3:$AE$148,2,FALSE)</f>
        <v>1.2309971689999999</v>
      </c>
      <c r="P195" s="226">
        <f>VLOOKUP(E195,Lookups!$AH$3:$AI$148,2,FALSE)</f>
        <v>2.5038011689999999</v>
      </c>
      <c r="Q195" s="174">
        <f>VLOOKUP(E195,Lookups!$C$3:$D$249,2,FALSE)</f>
        <v>12</v>
      </c>
      <c r="R195" s="227">
        <f>VLOOKUP(E195,Lookups!$C$3:$E$148,2,FALSE)</f>
        <v>12</v>
      </c>
      <c r="S195" s="156"/>
      <c r="T195" s="46" t="e">
        <f>IF(#REF!="A",#REF!*0.5)+_xlfn.IFNA(#N/A,0)</f>
        <v>#REF!</v>
      </c>
      <c r="U195" s="46" t="e">
        <f>IF(#REF!="b",#REF!*0.25)+_xlfn.IFNA(#N/A,0)</f>
        <v>#REF!</v>
      </c>
      <c r="V195" s="46" t="e">
        <f>IF(#REF!="C",#REF!*0.125)+_xlfn.IFNA(#N/A,0)</f>
        <v>#REF!</v>
      </c>
      <c r="W195" s="46">
        <f t="shared" si="84"/>
        <v>1.2309971689999999</v>
      </c>
      <c r="X195" s="46">
        <f t="shared" si="85"/>
        <v>0</v>
      </c>
      <c r="Y195" s="71">
        <f t="shared" si="86"/>
        <v>0</v>
      </c>
      <c r="Z195" s="71"/>
      <c r="AA195" s="71"/>
      <c r="AB195" s="71"/>
      <c r="AC195" s="112">
        <f t="shared" si="87"/>
        <v>0</v>
      </c>
      <c r="AD195" s="112">
        <f t="shared" si="88"/>
        <v>0</v>
      </c>
      <c r="AE195" s="53">
        <f t="shared" si="89"/>
        <v>0</v>
      </c>
      <c r="AF195" s="47">
        <f t="shared" si="90"/>
        <v>0</v>
      </c>
      <c r="AG195" s="47">
        <f t="shared" si="91"/>
        <v>0</v>
      </c>
      <c r="AH195" s="47">
        <f t="shared" si="92"/>
        <v>0</v>
      </c>
      <c r="AI195" s="47">
        <f t="shared" si="93"/>
        <v>0</v>
      </c>
      <c r="AJ195" s="47">
        <f t="shared" si="94"/>
        <v>0</v>
      </c>
      <c r="AK195" s="48">
        <f t="shared" si="95"/>
        <v>0</v>
      </c>
      <c r="AL195" s="48"/>
      <c r="AM195" s="48"/>
      <c r="AN195" s="145"/>
      <c r="AO195" s="145">
        <f t="shared" si="96"/>
        <v>0</v>
      </c>
      <c r="AP195" s="145">
        <f t="shared" si="97"/>
        <v>0</v>
      </c>
      <c r="AQ195" s="414">
        <f t="shared" si="98"/>
        <v>0</v>
      </c>
      <c r="AR195" s="197">
        <f t="shared" si="114"/>
        <v>0</v>
      </c>
      <c r="AS195" s="50"/>
      <c r="AT195" s="50"/>
      <c r="AU195" s="50"/>
      <c r="AV195" s="50"/>
      <c r="AW195" s="50">
        <f t="shared" si="110"/>
        <v>0</v>
      </c>
      <c r="AX195" s="50">
        <f t="shared" si="111"/>
        <v>0</v>
      </c>
      <c r="AY195" s="45">
        <f t="shared" si="112"/>
        <v>0</v>
      </c>
      <c r="AZ195" s="437">
        <f t="shared" si="113"/>
        <v>0</v>
      </c>
      <c r="BA195" s="439">
        <v>44594</v>
      </c>
      <c r="BB195" s="216"/>
      <c r="BC195"/>
      <c r="BD195"/>
    </row>
    <row r="196" spans="1:56" ht="15" customHeight="1" x14ac:dyDescent="0.25">
      <c r="A196" s="213" t="s">
        <v>707</v>
      </c>
      <c r="B196" s="84" t="s">
        <v>635</v>
      </c>
      <c r="C196" s="213" t="s">
        <v>165</v>
      </c>
      <c r="D196" s="188" t="s">
        <v>660</v>
      </c>
      <c r="E196" s="191" t="s">
        <v>702</v>
      </c>
      <c r="F196" s="214" t="str">
        <f>VLOOKUP(G196,Lookups!$T$3:$U$2497,2,FALSE)</f>
        <v>CAT 3</v>
      </c>
      <c r="G196" s="76" t="str">
        <f>VLOOKUP(E196,Lookups!$S$3:$T$2492,2,FALSE)</f>
        <v>xxxxxxxxxx3</v>
      </c>
      <c r="H196" s="181" t="str">
        <f t="shared" si="105"/>
        <v>UNFI West xxxxxxxxxx3</v>
      </c>
      <c r="I196" s="43"/>
      <c r="J196" s="208"/>
      <c r="K196" s="100">
        <v>44642</v>
      </c>
      <c r="L196" s="208" t="s">
        <v>98</v>
      </c>
      <c r="M196" s="205">
        <v>44743</v>
      </c>
      <c r="N196" s="225">
        <v>0.5</v>
      </c>
      <c r="O196" s="223">
        <f>VLOOKUP(E196,Lookups!$AD$3:$AE$148,2,FALSE)</f>
        <v>1.169229504</v>
      </c>
      <c r="P196" s="226">
        <f>VLOOKUP(E196,Lookups!$AH$3:$AI$148,2,FALSE)</f>
        <v>2.8760148220000001</v>
      </c>
      <c r="Q196" s="174">
        <f>VLOOKUP(E196,Lookups!$C$3:$D$249,2,FALSE)</f>
        <v>12</v>
      </c>
      <c r="R196" s="227">
        <f>VLOOKUP(E196,Lookups!$C$3:$E$148,2,FALSE)</f>
        <v>12</v>
      </c>
      <c r="S196" s="156"/>
      <c r="T196" s="46" t="e">
        <f>IF(#REF!="A",#REF!*0.5)+_xlfn.IFNA(#N/A,0)</f>
        <v>#REF!</v>
      </c>
      <c r="U196" s="46" t="e">
        <f>IF(#REF!="b",#REF!*0.25)+_xlfn.IFNA(#N/A,0)</f>
        <v>#REF!</v>
      </c>
      <c r="V196" s="46" t="e">
        <f>IF(#REF!="C",#REF!*0.125)+_xlfn.IFNA(#N/A,0)</f>
        <v>#REF!</v>
      </c>
      <c r="W196" s="46">
        <f t="shared" si="84"/>
        <v>1.169229504</v>
      </c>
      <c r="X196" s="46">
        <f t="shared" si="85"/>
        <v>0</v>
      </c>
      <c r="Y196" s="71">
        <f t="shared" si="86"/>
        <v>0</v>
      </c>
      <c r="Z196" s="71"/>
      <c r="AA196" s="71"/>
      <c r="AB196" s="71"/>
      <c r="AC196" s="112">
        <f t="shared" si="87"/>
        <v>0</v>
      </c>
      <c r="AD196" s="112">
        <f t="shared" si="88"/>
        <v>0</v>
      </c>
      <c r="AE196" s="53">
        <f t="shared" si="89"/>
        <v>0</v>
      </c>
      <c r="AF196" s="47">
        <f t="shared" si="90"/>
        <v>0</v>
      </c>
      <c r="AG196" s="47">
        <f t="shared" si="91"/>
        <v>0</v>
      </c>
      <c r="AH196" s="47">
        <f t="shared" si="92"/>
        <v>0</v>
      </c>
      <c r="AI196" s="47">
        <f t="shared" si="93"/>
        <v>0</v>
      </c>
      <c r="AJ196" s="47">
        <f t="shared" si="94"/>
        <v>0</v>
      </c>
      <c r="AK196" s="48">
        <f t="shared" si="95"/>
        <v>0</v>
      </c>
      <c r="AL196" s="48"/>
      <c r="AM196" s="48"/>
      <c r="AN196" s="145"/>
      <c r="AO196" s="145">
        <f t="shared" si="96"/>
        <v>0</v>
      </c>
      <c r="AP196" s="145">
        <f t="shared" si="97"/>
        <v>0</v>
      </c>
      <c r="AQ196" s="414">
        <f t="shared" si="98"/>
        <v>0</v>
      </c>
      <c r="AR196" s="197">
        <f t="shared" si="114"/>
        <v>0</v>
      </c>
      <c r="AS196" s="50"/>
      <c r="AT196" s="50"/>
      <c r="AU196" s="50"/>
      <c r="AV196" s="50"/>
      <c r="AW196" s="50">
        <f t="shared" si="110"/>
        <v>0</v>
      </c>
      <c r="AX196" s="50">
        <f t="shared" si="111"/>
        <v>0</v>
      </c>
      <c r="AY196" s="45">
        <f t="shared" si="112"/>
        <v>0</v>
      </c>
      <c r="AZ196" s="437">
        <f t="shared" si="113"/>
        <v>0</v>
      </c>
      <c r="BA196" s="439">
        <v>44594</v>
      </c>
      <c r="BB196" s="216"/>
    </row>
    <row r="197" spans="1:56" ht="15" customHeight="1" x14ac:dyDescent="0.25">
      <c r="A197" s="213" t="s">
        <v>707</v>
      </c>
      <c r="B197" s="84" t="s">
        <v>635</v>
      </c>
      <c r="C197" s="213" t="s">
        <v>165</v>
      </c>
      <c r="D197" s="188" t="s">
        <v>660</v>
      </c>
      <c r="E197" s="191" t="s">
        <v>703</v>
      </c>
      <c r="F197" s="214" t="str">
        <f>VLOOKUP(G197,Lookups!$T$3:$U$2497,2,FALSE)</f>
        <v>CAT 4</v>
      </c>
      <c r="G197" s="76" t="str">
        <f>VLOOKUP(E197,Lookups!$S$3:$T$2492,2,FALSE)</f>
        <v>xxxxxxxxxx4</v>
      </c>
      <c r="H197" s="181" t="str">
        <f t="shared" si="105"/>
        <v>UNFI West xxxxxxxxxx4</v>
      </c>
      <c r="I197" s="43"/>
      <c r="J197" s="208"/>
      <c r="K197" s="100">
        <v>44642</v>
      </c>
      <c r="L197" s="208" t="s">
        <v>98</v>
      </c>
      <c r="M197" s="205">
        <v>44774</v>
      </c>
      <c r="N197" s="225">
        <v>0.5</v>
      </c>
      <c r="O197" s="223">
        <f>VLOOKUP(E197,Lookups!$AD$3:$AE$148,2,FALSE)</f>
        <v>1.2623833040000001</v>
      </c>
      <c r="P197" s="226">
        <f>VLOOKUP(E197,Lookups!$AH$3:$AI$148,2,FALSE)</f>
        <v>2.370249088</v>
      </c>
      <c r="Q197" s="174">
        <f>VLOOKUP(E197,Lookups!$C$3:$D$249,2,FALSE)</f>
        <v>12</v>
      </c>
      <c r="R197" s="227">
        <f>VLOOKUP(E197,Lookups!$C$3:$E$148,2,FALSE)</f>
        <v>12</v>
      </c>
      <c r="S197" s="156"/>
      <c r="T197" s="46" t="e">
        <f>IF(#REF!="A",#REF!*0.5)+_xlfn.IFNA(#N/A,0)</f>
        <v>#REF!</v>
      </c>
      <c r="U197" s="46" t="e">
        <f>IF(#REF!="b",#REF!*0.25)+_xlfn.IFNA(#N/A,0)</f>
        <v>#REF!</v>
      </c>
      <c r="V197" s="46" t="e">
        <f>IF(#REF!="C",#REF!*0.125)+_xlfn.IFNA(#N/A,0)</f>
        <v>#REF!</v>
      </c>
      <c r="W197" s="46">
        <f t="shared" si="84"/>
        <v>1.2623833040000001</v>
      </c>
      <c r="X197" s="46">
        <f t="shared" si="85"/>
        <v>0</v>
      </c>
      <c r="Y197" s="71">
        <f t="shared" si="86"/>
        <v>0</v>
      </c>
      <c r="Z197" s="71"/>
      <c r="AA197" s="71"/>
      <c r="AB197" s="71"/>
      <c r="AC197" s="112">
        <f t="shared" si="87"/>
        <v>0</v>
      </c>
      <c r="AD197" s="112">
        <f t="shared" si="88"/>
        <v>0</v>
      </c>
      <c r="AE197" s="53">
        <f t="shared" si="89"/>
        <v>0</v>
      </c>
      <c r="AF197" s="47">
        <f t="shared" si="90"/>
        <v>0</v>
      </c>
      <c r="AG197" s="47">
        <f t="shared" si="91"/>
        <v>0</v>
      </c>
      <c r="AH197" s="47">
        <f t="shared" si="92"/>
        <v>0</v>
      </c>
      <c r="AI197" s="47">
        <f t="shared" si="93"/>
        <v>0</v>
      </c>
      <c r="AJ197" s="47">
        <f t="shared" si="94"/>
        <v>0</v>
      </c>
      <c r="AK197" s="48">
        <f t="shared" si="95"/>
        <v>0</v>
      </c>
      <c r="AL197" s="48"/>
      <c r="AM197" s="48"/>
      <c r="AN197" s="145"/>
      <c r="AO197" s="145">
        <f t="shared" si="96"/>
        <v>0</v>
      </c>
      <c r="AP197" s="145">
        <f t="shared" si="97"/>
        <v>0</v>
      </c>
      <c r="AQ197" s="414">
        <f t="shared" si="98"/>
        <v>0</v>
      </c>
      <c r="AR197" s="197">
        <f t="shared" si="114"/>
        <v>0</v>
      </c>
      <c r="AS197" s="50"/>
      <c r="AT197" s="50"/>
      <c r="AU197" s="50"/>
      <c r="AV197" s="50"/>
      <c r="AW197" s="50">
        <f t="shared" si="110"/>
        <v>0</v>
      </c>
      <c r="AX197" s="50">
        <f t="shared" si="111"/>
        <v>0</v>
      </c>
      <c r="AY197" s="45">
        <f t="shared" si="112"/>
        <v>0</v>
      </c>
      <c r="AZ197" s="437">
        <f t="shared" si="113"/>
        <v>0</v>
      </c>
      <c r="BA197" s="439">
        <v>44594</v>
      </c>
      <c r="BB197" s="216"/>
      <c r="BC197" s="187"/>
      <c r="BD197" s="187"/>
    </row>
    <row r="198" spans="1:56" ht="15" customHeight="1" x14ac:dyDescent="0.25">
      <c r="A198" s="213" t="s">
        <v>707</v>
      </c>
      <c r="B198" s="84" t="s">
        <v>635</v>
      </c>
      <c r="C198" s="213" t="s">
        <v>165</v>
      </c>
      <c r="D198" s="188" t="s">
        <v>660</v>
      </c>
      <c r="E198" s="191" t="s">
        <v>704</v>
      </c>
      <c r="F198" s="214" t="str">
        <f>VLOOKUP(G198,Lookups!$T$3:$U$2497,2,FALSE)</f>
        <v>CAT 5</v>
      </c>
      <c r="G198" s="76" t="str">
        <f>VLOOKUP(E198,Lookups!$S$3:$T$2492,2,FALSE)</f>
        <v>xxxxxxxxxx5</v>
      </c>
      <c r="H198" s="181" t="str">
        <f t="shared" si="105"/>
        <v>UNFI West xxxxxxxxxx5</v>
      </c>
      <c r="I198" s="208"/>
      <c r="J198" s="208"/>
      <c r="K198" s="161">
        <v>44866</v>
      </c>
      <c r="L198" s="208" t="s">
        <v>98</v>
      </c>
      <c r="M198" s="171">
        <v>45047</v>
      </c>
      <c r="N198" s="225">
        <v>0.5</v>
      </c>
      <c r="O198" s="223">
        <f>VLOOKUP(E198,Lookups!$AD$3:$AE$148,2,FALSE)</f>
        <v>1.0035713159999999</v>
      </c>
      <c r="P198" s="226">
        <f>VLOOKUP(E198,Lookups!$AH$3:$AI$148,2,FALSE)</f>
        <v>1.926370728</v>
      </c>
      <c r="Q198" s="174">
        <f>VLOOKUP(E198,Lookups!$C$3:$D$249,2,FALSE)</f>
        <v>12</v>
      </c>
      <c r="R198" s="227">
        <f>VLOOKUP(E198,Lookups!$C$3:$E$148,2,FALSE)</f>
        <v>12</v>
      </c>
      <c r="S198" s="155"/>
      <c r="T198" s="46" t="e">
        <f>IF(#REF!="A",#REF!*0.5)+_xlfn.IFNA(#N/A,0)</f>
        <v>#REF!</v>
      </c>
      <c r="U198" s="46" t="e">
        <f>IF(#REF!="b",#REF!*0.25)+_xlfn.IFNA(#N/A,0)</f>
        <v>#REF!</v>
      </c>
      <c r="V198" s="46" t="e">
        <f>IF(#REF!="C",#REF!*0.125)+_xlfn.IFNA(#N/A,0)</f>
        <v>#REF!</v>
      </c>
      <c r="W198" s="46">
        <f t="shared" ref="W198:W261" si="115">IF(D198="Supermarket",O198)+_xlfn.IFNA(#N/A,0)</f>
        <v>1.0035713159999999</v>
      </c>
      <c r="X198" s="46">
        <f t="shared" ref="X198:X261" si="116">IF(D198="Natural",P198)+_xlfn.IFNA(#N/A,0)</f>
        <v>0</v>
      </c>
      <c r="Y198" s="71">
        <f t="shared" ref="Y198:Y261" si="117">S198*J198</f>
        <v>0</v>
      </c>
      <c r="Z198" s="71"/>
      <c r="AA198" s="71"/>
      <c r="AB198" s="71"/>
      <c r="AC198" s="112">
        <f t="shared" ref="AC198:AC261" si="118">(J198*W198)+_xlfn.IFNA(#N/A,0)</f>
        <v>0</v>
      </c>
      <c r="AD198" s="112">
        <f t="shared" ref="AD198:AD261" si="119">(J198*X198)+_xlfn.IFNA(#N/A,0)</f>
        <v>0</v>
      </c>
      <c r="AE198" s="53">
        <f t="shared" ref="AE198:AE261" si="120">(Y198*52)</f>
        <v>0</v>
      </c>
      <c r="AF198" s="47">
        <f t="shared" ref="AF198:AF261" si="121">(Z198*52)+_xlfn.IFNA(#N/A,0)</f>
        <v>0</v>
      </c>
      <c r="AG198" s="47">
        <f t="shared" ref="AG198:AG261" si="122">(AA198*52)+_xlfn.IFNA(#N/A,0)</f>
        <v>0</v>
      </c>
      <c r="AH198" s="47">
        <f t="shared" ref="AH198:AH261" si="123">(AB198*52)+_xlfn.IFNA(#N/A,0)</f>
        <v>0</v>
      </c>
      <c r="AI198" s="47">
        <f t="shared" ref="AI198:AI261" si="124">(AC198*52)+_xlfn.IFNA(#N/A,0)</f>
        <v>0</v>
      </c>
      <c r="AJ198" s="47">
        <f t="shared" ref="AJ198:AJ261" si="125">(AD198*52)+_xlfn.IFNA(#N/A,0)</f>
        <v>0</v>
      </c>
      <c r="AK198" s="48">
        <f t="shared" ref="AK198:AK261" si="126">(AE198/Q198)+_xlfn.IFNA(#N/A,0)</f>
        <v>0</v>
      </c>
      <c r="AL198" s="48"/>
      <c r="AM198" s="48"/>
      <c r="AN198" s="145"/>
      <c r="AO198" s="145">
        <f t="shared" ref="AO198:AO261" si="127">(AI198/Q198)+_xlfn.IFNA(#N/A,0)</f>
        <v>0</v>
      </c>
      <c r="AP198" s="145">
        <f t="shared" ref="AP198:AP261" si="128">(AJ198/Q198)+_xlfn.IFNA(#N/A,0)</f>
        <v>0</v>
      </c>
      <c r="AQ198" s="414">
        <f t="shared" ref="AQ198:AQ261" si="129">SUM(AK198:AP198)</f>
        <v>0</v>
      </c>
      <c r="AR198" s="197">
        <f t="shared" si="114"/>
        <v>0</v>
      </c>
      <c r="AS198" s="50">
        <f t="shared" ref="AS198:AS210" si="130">(AE198*R198)+_xlfn.IFNA(#N/A,0)</f>
        <v>0</v>
      </c>
      <c r="AT198" s="50">
        <f t="shared" ref="AT198:AT210" si="131">(AF198*R198)+_xlfn.IFNA(#N/A,0)</f>
        <v>0</v>
      </c>
      <c r="AU198" s="50">
        <f t="shared" ref="AU198:AU210" si="132">(AG198*R198)+_xlfn.IFNA(#N/A,0)</f>
        <v>0</v>
      </c>
      <c r="AV198" s="50">
        <f t="shared" ref="AV198:AV210" si="133">(AH198*R198)+_xlfn.IFNA(#N/A,0)</f>
        <v>0</v>
      </c>
      <c r="AW198" s="50">
        <f t="shared" si="110"/>
        <v>0</v>
      </c>
      <c r="AX198" s="50">
        <f t="shared" si="111"/>
        <v>0</v>
      </c>
      <c r="AY198" s="45">
        <f t="shared" si="112"/>
        <v>0</v>
      </c>
      <c r="AZ198" s="437">
        <f t="shared" si="113"/>
        <v>0</v>
      </c>
      <c r="BA198" s="444">
        <v>44900</v>
      </c>
      <c r="BB198" s="216"/>
    </row>
    <row r="199" spans="1:56" ht="15" customHeight="1" x14ac:dyDescent="0.25">
      <c r="A199" s="43" t="s">
        <v>706</v>
      </c>
      <c r="B199" s="85" t="s">
        <v>647</v>
      </c>
      <c r="C199" s="213" t="s">
        <v>166</v>
      </c>
      <c r="D199" s="188" t="s">
        <v>660</v>
      </c>
      <c r="E199" s="94" t="s">
        <v>700</v>
      </c>
      <c r="F199" s="214" t="str">
        <f>VLOOKUP(G199,Lookups!$T$3:$U$2497,2,FALSE)</f>
        <v>CAT 1</v>
      </c>
      <c r="G199" s="76" t="str">
        <f>VLOOKUP(E199,Lookups!$S$3:$T$2492,2,FALSE)</f>
        <v>xxxxxxxxxx1</v>
      </c>
      <c r="H199" s="181" t="str">
        <f t="shared" si="105"/>
        <v>Kehe East xxxxxxxxxx1</v>
      </c>
      <c r="I199" s="213"/>
      <c r="J199" s="213">
        <v>1</v>
      </c>
      <c r="K199" s="192">
        <v>44317</v>
      </c>
      <c r="L199" s="213" t="s">
        <v>99</v>
      </c>
      <c r="M199" s="164" t="s">
        <v>109</v>
      </c>
      <c r="N199" s="225">
        <v>1</v>
      </c>
      <c r="O199" s="223">
        <f>VLOOKUP(E199,Lookups!$AD$3:$AE$148,2,FALSE)</f>
        <v>1.2</v>
      </c>
      <c r="P199" s="226">
        <f>VLOOKUP(E199,Lookups!$AH$3:$AI$148,2,FALSE)</f>
        <v>3</v>
      </c>
      <c r="Q199" s="174">
        <f>VLOOKUP(E199,Lookups!$C$3:$D$249,2,FALSE)</f>
        <v>12</v>
      </c>
      <c r="R199" s="227">
        <f>VLOOKUP(E199,Lookups!$C$3:$E$148,2,FALSE)</f>
        <v>12</v>
      </c>
      <c r="S199" s="156"/>
      <c r="T199" s="46" t="e">
        <f>IF(#REF!="A",#REF!*0.5)+_xlfn.IFNA(#N/A,0)</f>
        <v>#REF!</v>
      </c>
      <c r="U199" s="46" t="e">
        <f>IF(#REF!="b",#REF!*0.25)+_xlfn.IFNA(#N/A,0)</f>
        <v>#REF!</v>
      </c>
      <c r="V199" s="46" t="e">
        <f>IF(#REF!="C",#REF!*0.125)+_xlfn.IFNA(#N/A,0)</f>
        <v>#REF!</v>
      </c>
      <c r="W199" s="46">
        <f t="shared" si="115"/>
        <v>1.2</v>
      </c>
      <c r="X199" s="46">
        <f t="shared" si="116"/>
        <v>0</v>
      </c>
      <c r="Y199" s="71">
        <f t="shared" si="117"/>
        <v>0</v>
      </c>
      <c r="Z199" s="71"/>
      <c r="AA199" s="71"/>
      <c r="AB199" s="71"/>
      <c r="AC199" s="112">
        <f t="shared" si="118"/>
        <v>1.2</v>
      </c>
      <c r="AD199" s="112">
        <f t="shared" si="119"/>
        <v>0</v>
      </c>
      <c r="AE199" s="53">
        <f t="shared" si="120"/>
        <v>0</v>
      </c>
      <c r="AF199" s="47">
        <f t="shared" si="121"/>
        <v>0</v>
      </c>
      <c r="AG199" s="47">
        <f t="shared" si="122"/>
        <v>0</v>
      </c>
      <c r="AH199" s="47">
        <f t="shared" si="123"/>
        <v>0</v>
      </c>
      <c r="AI199" s="47">
        <f t="shared" si="124"/>
        <v>62.4</v>
      </c>
      <c r="AJ199" s="47">
        <f t="shared" si="125"/>
        <v>0</v>
      </c>
      <c r="AK199" s="48">
        <f t="shared" si="126"/>
        <v>0</v>
      </c>
      <c r="AL199" s="48"/>
      <c r="AM199" s="48"/>
      <c r="AN199" s="145"/>
      <c r="AO199" s="145">
        <f t="shared" si="127"/>
        <v>5.2</v>
      </c>
      <c r="AP199" s="145">
        <f t="shared" si="128"/>
        <v>0</v>
      </c>
      <c r="AQ199" s="414">
        <f t="shared" si="129"/>
        <v>5.2</v>
      </c>
      <c r="AR199" s="197">
        <f t="shared" si="114"/>
        <v>0.43333333333333335</v>
      </c>
      <c r="AS199" s="50">
        <f t="shared" si="130"/>
        <v>0</v>
      </c>
      <c r="AT199" s="50">
        <f t="shared" si="131"/>
        <v>0</v>
      </c>
      <c r="AU199" s="50">
        <f t="shared" si="132"/>
        <v>0</v>
      </c>
      <c r="AV199" s="50">
        <f t="shared" si="133"/>
        <v>0</v>
      </c>
      <c r="AW199" s="50">
        <f t="shared" si="110"/>
        <v>748.8</v>
      </c>
      <c r="AX199" s="50">
        <f t="shared" si="111"/>
        <v>0</v>
      </c>
      <c r="AY199" s="45">
        <f t="shared" si="112"/>
        <v>748.8</v>
      </c>
      <c r="AZ199" s="437">
        <f t="shared" si="113"/>
        <v>62.4</v>
      </c>
      <c r="BA199" s="439">
        <v>44579</v>
      </c>
      <c r="BB199" s="183"/>
    </row>
    <row r="200" spans="1:56" ht="15" customHeight="1" x14ac:dyDescent="0.25">
      <c r="A200" s="43" t="s">
        <v>706</v>
      </c>
      <c r="B200" s="85" t="s">
        <v>647</v>
      </c>
      <c r="C200" s="157" t="s">
        <v>166</v>
      </c>
      <c r="D200" s="188" t="s">
        <v>660</v>
      </c>
      <c r="E200" s="94" t="s">
        <v>701</v>
      </c>
      <c r="F200" s="214" t="str">
        <f>VLOOKUP(G200,Lookups!$T$3:$U$2497,2,FALSE)</f>
        <v>CAT 2</v>
      </c>
      <c r="G200" s="76" t="str">
        <f>VLOOKUP(E200,Lookups!$S$3:$T$2492,2,FALSE)</f>
        <v>xxxxxxxxxx2</v>
      </c>
      <c r="H200" s="181" t="str">
        <f t="shared" si="105"/>
        <v>Kehe East xxxxxxxxxx2</v>
      </c>
      <c r="I200" s="157"/>
      <c r="J200" s="157"/>
      <c r="K200" s="177">
        <v>44317</v>
      </c>
      <c r="L200" s="43" t="s">
        <v>97</v>
      </c>
      <c r="M200" s="209" t="s">
        <v>133</v>
      </c>
      <c r="N200" s="237" t="s">
        <v>133</v>
      </c>
      <c r="O200" s="223">
        <f>VLOOKUP(E200,Lookups!$AD$3:$AE$148,2,FALSE)</f>
        <v>1.2309971689999999</v>
      </c>
      <c r="P200" s="226">
        <f>VLOOKUP(E200,Lookups!$AH$3:$AI$148,2,FALSE)</f>
        <v>2.5038011689999999</v>
      </c>
      <c r="Q200" s="174">
        <f>VLOOKUP(E200,Lookups!$C$3:$D$249,2,FALSE)</f>
        <v>12</v>
      </c>
      <c r="R200" s="227">
        <f>VLOOKUP(E200,Lookups!$C$3:$E$148,2,FALSE)</f>
        <v>12</v>
      </c>
      <c r="S200" s="156"/>
      <c r="T200" s="46" t="e">
        <f>IF(#REF!="A",#REF!*0.5)+_xlfn.IFNA(#N/A,0)</f>
        <v>#REF!</v>
      </c>
      <c r="U200" s="46" t="e">
        <f>IF(#REF!="b",#REF!*0.25)+_xlfn.IFNA(#N/A,0)</f>
        <v>#REF!</v>
      </c>
      <c r="V200" s="46" t="e">
        <f>IF(#REF!="C",#REF!*0.125)+_xlfn.IFNA(#N/A,0)</f>
        <v>#REF!</v>
      </c>
      <c r="W200" s="46">
        <f t="shared" si="115"/>
        <v>1.2309971689999999</v>
      </c>
      <c r="X200" s="46">
        <f t="shared" si="116"/>
        <v>0</v>
      </c>
      <c r="Y200" s="71">
        <f t="shared" si="117"/>
        <v>0</v>
      </c>
      <c r="Z200" s="71"/>
      <c r="AA200" s="71"/>
      <c r="AB200" s="71"/>
      <c r="AC200" s="112">
        <f t="shared" si="118"/>
        <v>0</v>
      </c>
      <c r="AD200" s="112">
        <f t="shared" si="119"/>
        <v>0</v>
      </c>
      <c r="AE200" s="53">
        <f t="shared" si="120"/>
        <v>0</v>
      </c>
      <c r="AF200" s="47">
        <f t="shared" si="121"/>
        <v>0</v>
      </c>
      <c r="AG200" s="47">
        <f t="shared" si="122"/>
        <v>0</v>
      </c>
      <c r="AH200" s="47">
        <f t="shared" si="123"/>
        <v>0</v>
      </c>
      <c r="AI200" s="47">
        <f t="shared" si="124"/>
        <v>0</v>
      </c>
      <c r="AJ200" s="47">
        <f t="shared" si="125"/>
        <v>0</v>
      </c>
      <c r="AK200" s="48">
        <f t="shared" si="126"/>
        <v>0</v>
      </c>
      <c r="AL200" s="48"/>
      <c r="AM200" s="48"/>
      <c r="AN200" s="145"/>
      <c r="AO200" s="145">
        <f t="shared" si="127"/>
        <v>0</v>
      </c>
      <c r="AP200" s="145">
        <f t="shared" si="128"/>
        <v>0</v>
      </c>
      <c r="AQ200" s="414">
        <f t="shared" si="129"/>
        <v>0</v>
      </c>
      <c r="AR200" s="197">
        <f t="shared" si="114"/>
        <v>0</v>
      </c>
      <c r="AS200" s="50">
        <f t="shared" si="130"/>
        <v>0</v>
      </c>
      <c r="AT200" s="50">
        <f t="shared" si="131"/>
        <v>0</v>
      </c>
      <c r="AU200" s="50">
        <f t="shared" si="132"/>
        <v>0</v>
      </c>
      <c r="AV200" s="50">
        <f t="shared" si="133"/>
        <v>0</v>
      </c>
      <c r="AW200" s="50">
        <f t="shared" si="110"/>
        <v>0</v>
      </c>
      <c r="AX200" s="50">
        <f t="shared" si="111"/>
        <v>0</v>
      </c>
      <c r="AY200" s="45">
        <f t="shared" si="112"/>
        <v>0</v>
      </c>
      <c r="AZ200" s="437">
        <f t="shared" si="113"/>
        <v>0</v>
      </c>
      <c r="BA200" s="442">
        <v>44438</v>
      </c>
      <c r="BB200" s="183"/>
    </row>
    <row r="201" spans="1:56" ht="15" customHeight="1" x14ac:dyDescent="0.25">
      <c r="A201" s="43" t="s">
        <v>706</v>
      </c>
      <c r="B201" s="85" t="s">
        <v>647</v>
      </c>
      <c r="C201" s="157" t="s">
        <v>166</v>
      </c>
      <c r="D201" s="188" t="s">
        <v>660</v>
      </c>
      <c r="E201" s="191" t="s">
        <v>702</v>
      </c>
      <c r="F201" s="214" t="str">
        <f>VLOOKUP(G201,Lookups!$T$3:$U$2497,2,FALSE)</f>
        <v>CAT 3</v>
      </c>
      <c r="G201" s="76" t="str">
        <f>VLOOKUP(E201,Lookups!$S$3:$T$2492,2,FALSE)</f>
        <v>xxxxxxxxxx3</v>
      </c>
      <c r="H201" s="181" t="str">
        <f t="shared" si="105"/>
        <v>Kehe East xxxxxxxxxx3</v>
      </c>
      <c r="I201" s="157"/>
      <c r="J201" s="157"/>
      <c r="K201" s="177">
        <v>44317</v>
      </c>
      <c r="L201" s="43" t="s">
        <v>97</v>
      </c>
      <c r="M201" s="209" t="s">
        <v>133</v>
      </c>
      <c r="N201" s="237" t="s">
        <v>133</v>
      </c>
      <c r="O201" s="223">
        <f>VLOOKUP(E201,Lookups!$AD$3:$AE$148,2,FALSE)</f>
        <v>1.169229504</v>
      </c>
      <c r="P201" s="226">
        <f>VLOOKUP(E201,Lookups!$AH$3:$AI$148,2,FALSE)</f>
        <v>2.8760148220000001</v>
      </c>
      <c r="Q201" s="174">
        <f>VLOOKUP(E201,Lookups!$C$3:$D$249,2,FALSE)</f>
        <v>12</v>
      </c>
      <c r="R201" s="227">
        <f>VLOOKUP(E201,Lookups!$C$3:$E$148,2,FALSE)</f>
        <v>12</v>
      </c>
      <c r="S201" s="156"/>
      <c r="T201" s="46" t="e">
        <f>IF(#REF!="A",#REF!*0.5)+_xlfn.IFNA(#N/A,0)</f>
        <v>#REF!</v>
      </c>
      <c r="U201" s="46" t="e">
        <f>IF(#REF!="b",#REF!*0.25)+_xlfn.IFNA(#N/A,0)</f>
        <v>#REF!</v>
      </c>
      <c r="V201" s="46" t="e">
        <f>IF(#REF!="C",#REF!*0.125)+_xlfn.IFNA(#N/A,0)</f>
        <v>#REF!</v>
      </c>
      <c r="W201" s="46">
        <f t="shared" si="115"/>
        <v>1.169229504</v>
      </c>
      <c r="X201" s="46">
        <f t="shared" si="116"/>
        <v>0</v>
      </c>
      <c r="Y201" s="71">
        <f t="shared" si="117"/>
        <v>0</v>
      </c>
      <c r="Z201" s="71"/>
      <c r="AA201" s="71"/>
      <c r="AB201" s="71"/>
      <c r="AC201" s="112">
        <f t="shared" si="118"/>
        <v>0</v>
      </c>
      <c r="AD201" s="112">
        <f t="shared" si="119"/>
        <v>0</v>
      </c>
      <c r="AE201" s="53">
        <f t="shared" si="120"/>
        <v>0</v>
      </c>
      <c r="AF201" s="47">
        <f t="shared" si="121"/>
        <v>0</v>
      </c>
      <c r="AG201" s="47">
        <f t="shared" si="122"/>
        <v>0</v>
      </c>
      <c r="AH201" s="47">
        <f t="shared" si="123"/>
        <v>0</v>
      </c>
      <c r="AI201" s="47">
        <f t="shared" si="124"/>
        <v>0</v>
      </c>
      <c r="AJ201" s="47">
        <f t="shared" si="125"/>
        <v>0</v>
      </c>
      <c r="AK201" s="48">
        <f t="shared" si="126"/>
        <v>0</v>
      </c>
      <c r="AL201" s="48"/>
      <c r="AM201" s="48"/>
      <c r="AN201" s="145"/>
      <c r="AO201" s="145">
        <f t="shared" si="127"/>
        <v>0</v>
      </c>
      <c r="AP201" s="145">
        <f t="shared" si="128"/>
        <v>0</v>
      </c>
      <c r="AQ201" s="414">
        <f t="shared" si="129"/>
        <v>0</v>
      </c>
      <c r="AR201" s="197">
        <f t="shared" si="114"/>
        <v>0</v>
      </c>
      <c r="AS201" s="50">
        <f t="shared" si="130"/>
        <v>0</v>
      </c>
      <c r="AT201" s="50">
        <f t="shared" si="131"/>
        <v>0</v>
      </c>
      <c r="AU201" s="50">
        <f t="shared" si="132"/>
        <v>0</v>
      </c>
      <c r="AV201" s="50">
        <f t="shared" si="133"/>
        <v>0</v>
      </c>
      <c r="AW201" s="50">
        <f t="shared" si="110"/>
        <v>0</v>
      </c>
      <c r="AX201" s="50">
        <f t="shared" si="111"/>
        <v>0</v>
      </c>
      <c r="AY201" s="45">
        <f t="shared" si="112"/>
        <v>0</v>
      </c>
      <c r="AZ201" s="437">
        <f t="shared" si="113"/>
        <v>0</v>
      </c>
      <c r="BA201" s="442">
        <v>44438</v>
      </c>
      <c r="BB201" s="183"/>
    </row>
    <row r="202" spans="1:56" ht="15" customHeight="1" x14ac:dyDescent="0.25">
      <c r="A202" s="43" t="s">
        <v>706</v>
      </c>
      <c r="B202" s="85" t="s">
        <v>647</v>
      </c>
      <c r="C202" s="43" t="s">
        <v>166</v>
      </c>
      <c r="D202" s="188" t="s">
        <v>660</v>
      </c>
      <c r="E202" s="191" t="s">
        <v>703</v>
      </c>
      <c r="F202" s="214" t="str">
        <f>VLOOKUP(G202,Lookups!$T$3:$U$2497,2,FALSE)</f>
        <v>CAT 4</v>
      </c>
      <c r="G202" s="76" t="str">
        <f>VLOOKUP(E202,Lookups!$S$3:$T$2492,2,FALSE)</f>
        <v>xxxxxxxxxx4</v>
      </c>
      <c r="H202" s="181" t="str">
        <f t="shared" si="105"/>
        <v>Kehe East xxxxxxxxxx4</v>
      </c>
      <c r="I202" s="157"/>
      <c r="J202" s="157"/>
      <c r="K202" s="177">
        <v>44317</v>
      </c>
      <c r="L202" s="43" t="s">
        <v>97</v>
      </c>
      <c r="M202" s="209" t="s">
        <v>133</v>
      </c>
      <c r="N202" s="237" t="s">
        <v>133</v>
      </c>
      <c r="O202" s="223">
        <f>VLOOKUP(E202,Lookups!$AD$3:$AE$148,2,FALSE)</f>
        <v>1.2623833040000001</v>
      </c>
      <c r="P202" s="226">
        <f>VLOOKUP(E202,Lookups!$AH$3:$AI$148,2,FALSE)</f>
        <v>2.370249088</v>
      </c>
      <c r="Q202" s="174">
        <f>VLOOKUP(E202,Lookups!$C$3:$D$249,2,FALSE)</f>
        <v>12</v>
      </c>
      <c r="R202" s="227">
        <f>VLOOKUP(E202,Lookups!$C$3:$E$148,2,FALSE)</f>
        <v>12</v>
      </c>
      <c r="S202" s="156"/>
      <c r="T202" s="46" t="e">
        <f>IF(#REF!="A",#REF!*0.5)+_xlfn.IFNA(#N/A,0)</f>
        <v>#REF!</v>
      </c>
      <c r="U202" s="46" t="e">
        <f>IF(#REF!="b",#REF!*0.25)+_xlfn.IFNA(#N/A,0)</f>
        <v>#REF!</v>
      </c>
      <c r="V202" s="46" t="e">
        <f>IF(#REF!="C",#REF!*0.125)+_xlfn.IFNA(#N/A,0)</f>
        <v>#REF!</v>
      </c>
      <c r="W202" s="46">
        <f t="shared" si="115"/>
        <v>1.2623833040000001</v>
      </c>
      <c r="X202" s="46">
        <f t="shared" si="116"/>
        <v>0</v>
      </c>
      <c r="Y202" s="71">
        <f t="shared" si="117"/>
        <v>0</v>
      </c>
      <c r="Z202" s="71"/>
      <c r="AA202" s="71"/>
      <c r="AB202" s="71"/>
      <c r="AC202" s="112">
        <f t="shared" si="118"/>
        <v>0</v>
      </c>
      <c r="AD202" s="112">
        <f t="shared" si="119"/>
        <v>0</v>
      </c>
      <c r="AE202" s="53">
        <f t="shared" si="120"/>
        <v>0</v>
      </c>
      <c r="AF202" s="47">
        <f t="shared" si="121"/>
        <v>0</v>
      </c>
      <c r="AG202" s="47">
        <f t="shared" si="122"/>
        <v>0</v>
      </c>
      <c r="AH202" s="47">
        <f t="shared" si="123"/>
        <v>0</v>
      </c>
      <c r="AI202" s="47">
        <f t="shared" si="124"/>
        <v>0</v>
      </c>
      <c r="AJ202" s="47">
        <f t="shared" si="125"/>
        <v>0</v>
      </c>
      <c r="AK202" s="48">
        <f t="shared" si="126"/>
        <v>0</v>
      </c>
      <c r="AL202" s="48"/>
      <c r="AM202" s="48"/>
      <c r="AN202" s="145"/>
      <c r="AO202" s="145">
        <f t="shared" si="127"/>
        <v>0</v>
      </c>
      <c r="AP202" s="145">
        <f t="shared" si="128"/>
        <v>0</v>
      </c>
      <c r="AQ202" s="414">
        <f t="shared" si="129"/>
        <v>0</v>
      </c>
      <c r="AR202" s="197">
        <f t="shared" si="114"/>
        <v>0</v>
      </c>
      <c r="AS202" s="50">
        <f t="shared" si="130"/>
        <v>0</v>
      </c>
      <c r="AT202" s="50">
        <f t="shared" si="131"/>
        <v>0</v>
      </c>
      <c r="AU202" s="50">
        <f t="shared" si="132"/>
        <v>0</v>
      </c>
      <c r="AV202" s="50">
        <f t="shared" si="133"/>
        <v>0</v>
      </c>
      <c r="AW202" s="50">
        <f t="shared" si="110"/>
        <v>0</v>
      </c>
      <c r="AX202" s="50">
        <f t="shared" si="111"/>
        <v>0</v>
      </c>
      <c r="AY202" s="45">
        <f t="shared" si="112"/>
        <v>0</v>
      </c>
      <c r="AZ202" s="437">
        <f t="shared" si="113"/>
        <v>0</v>
      </c>
      <c r="BA202" s="442">
        <v>44438</v>
      </c>
      <c r="BB202" s="183"/>
    </row>
    <row r="203" spans="1:56" ht="15" customHeight="1" x14ac:dyDescent="0.25">
      <c r="A203" s="43" t="s">
        <v>706</v>
      </c>
      <c r="B203" s="85" t="s">
        <v>647</v>
      </c>
      <c r="C203" s="157" t="s">
        <v>166</v>
      </c>
      <c r="D203" s="188" t="s">
        <v>660</v>
      </c>
      <c r="E203" s="191" t="s">
        <v>704</v>
      </c>
      <c r="F203" s="214" t="str">
        <f>VLOOKUP(G203,Lookups!$T$3:$U$2497,2,FALSE)</f>
        <v>CAT 5</v>
      </c>
      <c r="G203" s="76" t="str">
        <f>VLOOKUP(E203,Lookups!$S$3:$T$2492,2,FALSE)</f>
        <v>xxxxxxxxxx5</v>
      </c>
      <c r="H203" s="181" t="str">
        <f t="shared" si="105"/>
        <v>Kehe East xxxxxxxxxx5</v>
      </c>
      <c r="I203" s="157"/>
      <c r="J203" s="157"/>
      <c r="K203" s="177">
        <v>44317</v>
      </c>
      <c r="L203" s="43" t="s">
        <v>97</v>
      </c>
      <c r="M203" s="209" t="s">
        <v>133</v>
      </c>
      <c r="N203" s="237" t="s">
        <v>133</v>
      </c>
      <c r="O203" s="223">
        <f>VLOOKUP(E203,Lookups!$AD$3:$AE$148,2,FALSE)</f>
        <v>1.0035713159999999</v>
      </c>
      <c r="P203" s="226">
        <f>VLOOKUP(E203,Lookups!$AH$3:$AI$148,2,FALSE)</f>
        <v>1.926370728</v>
      </c>
      <c r="Q203" s="174">
        <f>VLOOKUP(E203,Lookups!$C$3:$D$249,2,FALSE)</f>
        <v>12</v>
      </c>
      <c r="R203" s="227">
        <f>VLOOKUP(E203,Lookups!$C$3:$E$148,2,FALSE)</f>
        <v>12</v>
      </c>
      <c r="S203" s="156"/>
      <c r="T203" s="46" t="e">
        <f>IF(#REF!="A",#REF!*0.5)+_xlfn.IFNA(#N/A,0)</f>
        <v>#REF!</v>
      </c>
      <c r="U203" s="46" t="e">
        <f>IF(#REF!="b",#REF!*0.25)+_xlfn.IFNA(#N/A,0)</f>
        <v>#REF!</v>
      </c>
      <c r="V203" s="46" t="e">
        <f>IF(#REF!="C",#REF!*0.125)+_xlfn.IFNA(#N/A,0)</f>
        <v>#REF!</v>
      </c>
      <c r="W203" s="46">
        <f t="shared" si="115"/>
        <v>1.0035713159999999</v>
      </c>
      <c r="X203" s="46">
        <f t="shared" si="116"/>
        <v>0</v>
      </c>
      <c r="Y203" s="71">
        <f t="shared" si="117"/>
        <v>0</v>
      </c>
      <c r="Z203" s="71"/>
      <c r="AA203" s="71"/>
      <c r="AB203" s="71"/>
      <c r="AC203" s="112">
        <f t="shared" si="118"/>
        <v>0</v>
      </c>
      <c r="AD203" s="112">
        <f t="shared" si="119"/>
        <v>0</v>
      </c>
      <c r="AE203" s="53">
        <f t="shared" si="120"/>
        <v>0</v>
      </c>
      <c r="AF203" s="47">
        <f t="shared" si="121"/>
        <v>0</v>
      </c>
      <c r="AG203" s="47">
        <f t="shared" si="122"/>
        <v>0</v>
      </c>
      <c r="AH203" s="47">
        <f t="shared" si="123"/>
        <v>0</v>
      </c>
      <c r="AI203" s="47">
        <f t="shared" si="124"/>
        <v>0</v>
      </c>
      <c r="AJ203" s="47">
        <f t="shared" si="125"/>
        <v>0</v>
      </c>
      <c r="AK203" s="48">
        <f t="shared" si="126"/>
        <v>0</v>
      </c>
      <c r="AL203" s="48"/>
      <c r="AM203" s="48"/>
      <c r="AN203" s="145"/>
      <c r="AO203" s="145">
        <f t="shared" si="127"/>
        <v>0</v>
      </c>
      <c r="AP203" s="145">
        <f t="shared" si="128"/>
        <v>0</v>
      </c>
      <c r="AQ203" s="414">
        <f t="shared" si="129"/>
        <v>0</v>
      </c>
      <c r="AR203" s="197">
        <f t="shared" si="114"/>
        <v>0</v>
      </c>
      <c r="AS203" s="50">
        <f t="shared" si="130"/>
        <v>0</v>
      </c>
      <c r="AT203" s="50">
        <f t="shared" si="131"/>
        <v>0</v>
      </c>
      <c r="AU203" s="50">
        <f t="shared" si="132"/>
        <v>0</v>
      </c>
      <c r="AV203" s="50">
        <f t="shared" si="133"/>
        <v>0</v>
      </c>
      <c r="AW203" s="50">
        <f t="shared" si="110"/>
        <v>0</v>
      </c>
      <c r="AX203" s="50">
        <f t="shared" si="111"/>
        <v>0</v>
      </c>
      <c r="AY203" s="45">
        <f t="shared" si="112"/>
        <v>0</v>
      </c>
      <c r="AZ203" s="437">
        <f t="shared" si="113"/>
        <v>0</v>
      </c>
      <c r="BA203" s="442">
        <v>44438</v>
      </c>
      <c r="BB203" s="183"/>
    </row>
    <row r="204" spans="1:56" ht="15" customHeight="1" x14ac:dyDescent="0.25">
      <c r="A204" s="213" t="s">
        <v>707</v>
      </c>
      <c r="B204" s="84" t="s">
        <v>696</v>
      </c>
      <c r="C204" s="213" t="s">
        <v>165</v>
      </c>
      <c r="D204" s="188" t="s">
        <v>662</v>
      </c>
      <c r="E204" s="94" t="s">
        <v>700</v>
      </c>
      <c r="F204" s="214" t="str">
        <f>VLOOKUP(G204,Lookups!$T$3:$U$2497,2,FALSE)</f>
        <v>CAT 1</v>
      </c>
      <c r="G204" s="76" t="str">
        <f>VLOOKUP(E204,Lookups!$S$3:$T$2492,2,FALSE)</f>
        <v>xxxxxxxxxx1</v>
      </c>
      <c r="H204" s="181" t="str">
        <f t="shared" si="105"/>
        <v>UNFI West xxxxxxxxxx1</v>
      </c>
      <c r="I204" s="43"/>
      <c r="J204" s="43">
        <v>3</v>
      </c>
      <c r="K204" s="161"/>
      <c r="L204" s="43" t="s">
        <v>99</v>
      </c>
      <c r="M204" s="154">
        <v>44958</v>
      </c>
      <c r="N204" s="225">
        <v>1</v>
      </c>
      <c r="O204" s="223">
        <f>VLOOKUP(E204,Lookups!$AD$3:$AE$148,2,FALSE)</f>
        <v>1.2</v>
      </c>
      <c r="P204" s="226">
        <f>VLOOKUP(E204,Lookups!$AH$3:$AI$148,2,FALSE)</f>
        <v>3</v>
      </c>
      <c r="Q204" s="174">
        <f>VLOOKUP(E204,Lookups!$C$3:$D$249,2,FALSE)</f>
        <v>12</v>
      </c>
      <c r="R204" s="227">
        <f>VLOOKUP(E204,Lookups!$C$3:$E$148,2,FALSE)</f>
        <v>12</v>
      </c>
      <c r="S204" s="156">
        <v>1</v>
      </c>
      <c r="T204" s="46" t="e">
        <f>IF(#REF!="A",#REF!*0.5)+_xlfn.IFNA(#N/A,0)</f>
        <v>#REF!</v>
      </c>
      <c r="U204" s="46" t="e">
        <f>IF(#REF!="b",#REF!*0.25)+_xlfn.IFNA(#N/A,0)</f>
        <v>#REF!</v>
      </c>
      <c r="V204" s="46" t="e">
        <f>IF(#REF!="C",#REF!*0.125)+_xlfn.IFNA(#N/A,0)</f>
        <v>#REF!</v>
      </c>
      <c r="W204" s="46">
        <f t="shared" si="115"/>
        <v>0</v>
      </c>
      <c r="X204" s="46">
        <f t="shared" si="116"/>
        <v>0</v>
      </c>
      <c r="Y204" s="71">
        <f t="shared" si="117"/>
        <v>3</v>
      </c>
      <c r="Z204" s="71"/>
      <c r="AA204" s="71"/>
      <c r="AB204" s="71"/>
      <c r="AC204" s="112">
        <f t="shared" si="118"/>
        <v>0</v>
      </c>
      <c r="AD204" s="112">
        <f t="shared" si="119"/>
        <v>0</v>
      </c>
      <c r="AE204" s="53">
        <f t="shared" si="120"/>
        <v>156</v>
      </c>
      <c r="AF204" s="47">
        <f t="shared" si="121"/>
        <v>0</v>
      </c>
      <c r="AG204" s="47">
        <f t="shared" si="122"/>
        <v>0</v>
      </c>
      <c r="AH204" s="47">
        <f t="shared" si="123"/>
        <v>0</v>
      </c>
      <c r="AI204" s="47">
        <f t="shared" si="124"/>
        <v>0</v>
      </c>
      <c r="AJ204" s="47">
        <f t="shared" si="125"/>
        <v>0</v>
      </c>
      <c r="AK204" s="48">
        <f t="shared" si="126"/>
        <v>13</v>
      </c>
      <c r="AL204" s="48"/>
      <c r="AM204" s="48"/>
      <c r="AN204" s="145"/>
      <c r="AO204" s="145">
        <f t="shared" si="127"/>
        <v>0</v>
      </c>
      <c r="AP204" s="145">
        <f t="shared" si="128"/>
        <v>0</v>
      </c>
      <c r="AQ204" s="414">
        <f t="shared" si="129"/>
        <v>13</v>
      </c>
      <c r="AR204" s="197">
        <f t="shared" si="114"/>
        <v>1.0833333333333333</v>
      </c>
      <c r="AS204" s="50">
        <f t="shared" si="130"/>
        <v>1872</v>
      </c>
      <c r="AT204" s="50">
        <f t="shared" si="131"/>
        <v>0</v>
      </c>
      <c r="AU204" s="50">
        <f t="shared" si="132"/>
        <v>0</v>
      </c>
      <c r="AV204" s="50">
        <f t="shared" si="133"/>
        <v>0</v>
      </c>
      <c r="AW204" s="50">
        <f t="shared" si="110"/>
        <v>0</v>
      </c>
      <c r="AX204" s="50">
        <f t="shared" si="111"/>
        <v>0</v>
      </c>
      <c r="AY204" s="45">
        <f t="shared" si="112"/>
        <v>1872</v>
      </c>
      <c r="AZ204" s="437">
        <f t="shared" si="113"/>
        <v>156</v>
      </c>
      <c r="BA204" s="442">
        <v>44970</v>
      </c>
      <c r="BB204" s="186"/>
    </row>
    <row r="205" spans="1:56" ht="15" customHeight="1" x14ac:dyDescent="0.25">
      <c r="A205" s="213" t="s">
        <v>707</v>
      </c>
      <c r="B205" s="84" t="s">
        <v>696</v>
      </c>
      <c r="C205" s="213" t="s">
        <v>165</v>
      </c>
      <c r="D205" s="188" t="s">
        <v>662</v>
      </c>
      <c r="E205" s="94" t="s">
        <v>701</v>
      </c>
      <c r="F205" s="214" t="str">
        <f>VLOOKUP(G205,Lookups!$T$3:$U$2497,2,FALSE)</f>
        <v>CAT 2</v>
      </c>
      <c r="G205" s="76" t="str">
        <f>VLOOKUP(E205,Lookups!$S$3:$T$2492,2,FALSE)</f>
        <v>xxxxxxxxxx2</v>
      </c>
      <c r="H205" s="181" t="str">
        <f t="shared" si="105"/>
        <v>UNFI West xxxxxxxxxx2</v>
      </c>
      <c r="I205" s="43"/>
      <c r="J205" s="43">
        <v>1</v>
      </c>
      <c r="K205" s="161"/>
      <c r="L205" s="43" t="s">
        <v>99</v>
      </c>
      <c r="M205" s="154">
        <v>44958</v>
      </c>
      <c r="N205" s="225">
        <v>1</v>
      </c>
      <c r="O205" s="223">
        <f>VLOOKUP(E205,Lookups!$AD$3:$AE$148,2,FALSE)</f>
        <v>1.2309971689999999</v>
      </c>
      <c r="P205" s="226">
        <f>VLOOKUP(E205,Lookups!$AH$3:$AI$148,2,FALSE)</f>
        <v>2.5038011689999999</v>
      </c>
      <c r="Q205" s="174">
        <f>VLOOKUP(E205,Lookups!$C$3:$D$249,2,FALSE)</f>
        <v>12</v>
      </c>
      <c r="R205" s="227">
        <f>VLOOKUP(E205,Lookups!$C$3:$E$148,2,FALSE)</f>
        <v>12</v>
      </c>
      <c r="S205" s="156">
        <v>1</v>
      </c>
      <c r="T205" s="46" t="e">
        <f>IF(#REF!="A",#REF!*0.5)+_xlfn.IFNA(#N/A,0)</f>
        <v>#REF!</v>
      </c>
      <c r="U205" s="46" t="e">
        <f>IF(#REF!="b",#REF!*0.25)+_xlfn.IFNA(#N/A,0)</f>
        <v>#REF!</v>
      </c>
      <c r="V205" s="46" t="e">
        <f>IF(#REF!="C",#REF!*0.125)+_xlfn.IFNA(#N/A,0)</f>
        <v>#REF!</v>
      </c>
      <c r="W205" s="46">
        <f t="shared" si="115"/>
        <v>0</v>
      </c>
      <c r="X205" s="46">
        <f t="shared" si="116"/>
        <v>0</v>
      </c>
      <c r="Y205" s="71">
        <f t="shared" si="117"/>
        <v>1</v>
      </c>
      <c r="Z205" s="71"/>
      <c r="AA205" s="71"/>
      <c r="AB205" s="71"/>
      <c r="AC205" s="112">
        <f t="shared" si="118"/>
        <v>0</v>
      </c>
      <c r="AD205" s="112">
        <f t="shared" si="119"/>
        <v>0</v>
      </c>
      <c r="AE205" s="53">
        <f t="shared" si="120"/>
        <v>52</v>
      </c>
      <c r="AF205" s="47">
        <f t="shared" si="121"/>
        <v>0</v>
      </c>
      <c r="AG205" s="47">
        <f t="shared" si="122"/>
        <v>0</v>
      </c>
      <c r="AH205" s="47">
        <f t="shared" si="123"/>
        <v>0</v>
      </c>
      <c r="AI205" s="47">
        <f t="shared" si="124"/>
        <v>0</v>
      </c>
      <c r="AJ205" s="47">
        <f t="shared" si="125"/>
        <v>0</v>
      </c>
      <c r="AK205" s="48">
        <f t="shared" si="126"/>
        <v>4.333333333333333</v>
      </c>
      <c r="AL205" s="48"/>
      <c r="AM205" s="48"/>
      <c r="AN205" s="145"/>
      <c r="AO205" s="145">
        <f t="shared" si="127"/>
        <v>0</v>
      </c>
      <c r="AP205" s="145">
        <f t="shared" si="128"/>
        <v>0</v>
      </c>
      <c r="AQ205" s="414">
        <f t="shared" si="129"/>
        <v>4.333333333333333</v>
      </c>
      <c r="AR205" s="197">
        <f t="shared" si="114"/>
        <v>0.3611111111111111</v>
      </c>
      <c r="AS205" s="50">
        <f t="shared" si="130"/>
        <v>624</v>
      </c>
      <c r="AT205" s="50">
        <f t="shared" si="131"/>
        <v>0</v>
      </c>
      <c r="AU205" s="50">
        <f t="shared" si="132"/>
        <v>0</v>
      </c>
      <c r="AV205" s="50">
        <f t="shared" si="133"/>
        <v>0</v>
      </c>
      <c r="AW205" s="50">
        <f t="shared" si="110"/>
        <v>0</v>
      </c>
      <c r="AX205" s="50">
        <f t="shared" si="111"/>
        <v>0</v>
      </c>
      <c r="AY205" s="45">
        <f t="shared" si="112"/>
        <v>624</v>
      </c>
      <c r="AZ205" s="437">
        <f t="shared" si="113"/>
        <v>52</v>
      </c>
      <c r="BA205" s="442">
        <v>44970</v>
      </c>
      <c r="BB205" s="186"/>
    </row>
    <row r="206" spans="1:56" ht="15" customHeight="1" x14ac:dyDescent="0.25">
      <c r="A206" s="213" t="s">
        <v>707</v>
      </c>
      <c r="B206" s="84" t="s">
        <v>696</v>
      </c>
      <c r="C206" s="213" t="s">
        <v>165</v>
      </c>
      <c r="D206" s="188" t="s">
        <v>662</v>
      </c>
      <c r="E206" s="191" t="s">
        <v>702</v>
      </c>
      <c r="F206" s="214" t="str">
        <f>VLOOKUP(G206,Lookups!$T$3:$U$2497,2,FALSE)</f>
        <v>CAT 3</v>
      </c>
      <c r="G206" s="76" t="str">
        <f>VLOOKUP(E206,Lookups!$S$3:$T$2492,2,FALSE)</f>
        <v>xxxxxxxxxx3</v>
      </c>
      <c r="H206" s="181" t="str">
        <f t="shared" si="105"/>
        <v>UNFI West xxxxxxxxxx3</v>
      </c>
      <c r="I206" s="43"/>
      <c r="J206" s="43">
        <v>5</v>
      </c>
      <c r="K206" s="161"/>
      <c r="L206" s="43" t="s">
        <v>99</v>
      </c>
      <c r="M206" s="154">
        <v>44958</v>
      </c>
      <c r="N206" s="225">
        <v>1</v>
      </c>
      <c r="O206" s="223">
        <f>VLOOKUP(E206,Lookups!$AD$3:$AE$148,2,FALSE)</f>
        <v>1.169229504</v>
      </c>
      <c r="P206" s="226">
        <f>VLOOKUP(E206,Lookups!$AH$3:$AI$148,2,FALSE)</f>
        <v>2.8760148220000001</v>
      </c>
      <c r="Q206" s="174">
        <f>VLOOKUP(E206,Lookups!$C$3:$D$249,2,FALSE)</f>
        <v>12</v>
      </c>
      <c r="R206" s="227">
        <f>VLOOKUP(E206,Lookups!$C$3:$E$148,2,FALSE)</f>
        <v>12</v>
      </c>
      <c r="S206" s="156">
        <v>1</v>
      </c>
      <c r="T206" s="46" t="e">
        <f>IF(#REF!="A",#REF!*0.5)+_xlfn.IFNA(#N/A,0)</f>
        <v>#REF!</v>
      </c>
      <c r="U206" s="46" t="e">
        <f>IF(#REF!="b",#REF!*0.25)+_xlfn.IFNA(#N/A,0)</f>
        <v>#REF!</v>
      </c>
      <c r="V206" s="46" t="e">
        <f>IF(#REF!="C",#REF!*0.125)+_xlfn.IFNA(#N/A,0)</f>
        <v>#REF!</v>
      </c>
      <c r="W206" s="46">
        <f t="shared" si="115"/>
        <v>0</v>
      </c>
      <c r="X206" s="46">
        <f t="shared" si="116"/>
        <v>0</v>
      </c>
      <c r="Y206" s="71">
        <f t="shared" si="117"/>
        <v>5</v>
      </c>
      <c r="Z206" s="71"/>
      <c r="AA206" s="71"/>
      <c r="AB206" s="71"/>
      <c r="AC206" s="112">
        <f t="shared" si="118"/>
        <v>0</v>
      </c>
      <c r="AD206" s="112">
        <f t="shared" si="119"/>
        <v>0</v>
      </c>
      <c r="AE206" s="53">
        <f t="shared" si="120"/>
        <v>260</v>
      </c>
      <c r="AF206" s="47">
        <f t="shared" si="121"/>
        <v>0</v>
      </c>
      <c r="AG206" s="47">
        <f t="shared" si="122"/>
        <v>0</v>
      </c>
      <c r="AH206" s="47">
        <f t="shared" si="123"/>
        <v>0</v>
      </c>
      <c r="AI206" s="47">
        <f t="shared" si="124"/>
        <v>0</v>
      </c>
      <c r="AJ206" s="47">
        <f t="shared" si="125"/>
        <v>0</v>
      </c>
      <c r="AK206" s="48">
        <f t="shared" si="126"/>
        <v>21.666666666666668</v>
      </c>
      <c r="AL206" s="48"/>
      <c r="AM206" s="48"/>
      <c r="AN206" s="145"/>
      <c r="AO206" s="145">
        <f t="shared" si="127"/>
        <v>0</v>
      </c>
      <c r="AP206" s="145">
        <f t="shared" si="128"/>
        <v>0</v>
      </c>
      <c r="AQ206" s="414">
        <f t="shared" si="129"/>
        <v>21.666666666666668</v>
      </c>
      <c r="AR206" s="197">
        <f t="shared" si="114"/>
        <v>1.8055555555555556</v>
      </c>
      <c r="AS206" s="50">
        <f t="shared" si="130"/>
        <v>3120</v>
      </c>
      <c r="AT206" s="50">
        <f t="shared" si="131"/>
        <v>0</v>
      </c>
      <c r="AU206" s="50">
        <f t="shared" si="132"/>
        <v>0</v>
      </c>
      <c r="AV206" s="50">
        <f t="shared" si="133"/>
        <v>0</v>
      </c>
      <c r="AW206" s="50">
        <f t="shared" si="110"/>
        <v>0</v>
      </c>
      <c r="AX206" s="50">
        <f t="shared" si="111"/>
        <v>0</v>
      </c>
      <c r="AY206" s="45">
        <f t="shared" si="112"/>
        <v>3120</v>
      </c>
      <c r="AZ206" s="437">
        <f t="shared" si="113"/>
        <v>260</v>
      </c>
      <c r="BA206" s="442">
        <v>44970</v>
      </c>
      <c r="BB206" s="186"/>
    </row>
    <row r="207" spans="1:56" ht="15" customHeight="1" x14ac:dyDescent="0.25">
      <c r="A207" s="43" t="s">
        <v>706</v>
      </c>
      <c r="B207" s="84" t="s">
        <v>676</v>
      </c>
      <c r="C207" s="213" t="s">
        <v>166</v>
      </c>
      <c r="D207" s="188" t="s">
        <v>662</v>
      </c>
      <c r="E207" s="94" t="s">
        <v>700</v>
      </c>
      <c r="F207" s="214" t="str">
        <f>VLOOKUP(G207,Lookups!$T$3:$U$2497,2,FALSE)</f>
        <v>CAT 1</v>
      </c>
      <c r="G207" s="76" t="str">
        <f>VLOOKUP(E207,Lookups!$S$3:$T$2492,2,FALSE)</f>
        <v>xxxxxxxxxx1</v>
      </c>
      <c r="H207" s="181" t="str">
        <f t="shared" si="105"/>
        <v>Kehe East xxxxxxxxxx1</v>
      </c>
      <c r="I207" s="43"/>
      <c r="J207" s="43">
        <v>22</v>
      </c>
      <c r="K207" s="161">
        <v>44958</v>
      </c>
      <c r="L207" s="43" t="s">
        <v>98</v>
      </c>
      <c r="M207" s="154">
        <v>45078</v>
      </c>
      <c r="N207" s="225">
        <v>1</v>
      </c>
      <c r="O207" s="223">
        <f>VLOOKUP(E207,Lookups!$AD$3:$AE$148,2,FALSE)</f>
        <v>1.2</v>
      </c>
      <c r="P207" s="226">
        <f>VLOOKUP(E207,Lookups!$AH$3:$AI$148,2,FALSE)</f>
        <v>3</v>
      </c>
      <c r="Q207" s="174">
        <f>VLOOKUP(E207,Lookups!$C$3:$D$249,2,FALSE)</f>
        <v>12</v>
      </c>
      <c r="R207" s="227">
        <f>VLOOKUP(E207,Lookups!$C$3:$E$148,2,FALSE)</f>
        <v>12</v>
      </c>
      <c r="S207" s="156">
        <v>3</v>
      </c>
      <c r="T207" s="46" t="e">
        <f>IF(#REF!="A",#REF!*0.5)+_xlfn.IFNA(#N/A,0)</f>
        <v>#REF!</v>
      </c>
      <c r="U207" s="46" t="e">
        <f>IF(#REF!="b",#REF!*0.25)+_xlfn.IFNA(#N/A,0)</f>
        <v>#REF!</v>
      </c>
      <c r="V207" s="46" t="e">
        <f>IF(#REF!="C",#REF!*0.125)+_xlfn.IFNA(#N/A,0)</f>
        <v>#REF!</v>
      </c>
      <c r="W207" s="46">
        <f t="shared" si="115"/>
        <v>0</v>
      </c>
      <c r="X207" s="46">
        <f t="shared" si="116"/>
        <v>0</v>
      </c>
      <c r="Y207" s="71">
        <f t="shared" si="117"/>
        <v>66</v>
      </c>
      <c r="Z207" s="71"/>
      <c r="AA207" s="71"/>
      <c r="AB207" s="71"/>
      <c r="AC207" s="112">
        <f t="shared" si="118"/>
        <v>0</v>
      </c>
      <c r="AD207" s="112">
        <f t="shared" si="119"/>
        <v>0</v>
      </c>
      <c r="AE207" s="53">
        <f t="shared" si="120"/>
        <v>3432</v>
      </c>
      <c r="AF207" s="47">
        <f t="shared" si="121"/>
        <v>0</v>
      </c>
      <c r="AG207" s="47">
        <f t="shared" si="122"/>
        <v>0</v>
      </c>
      <c r="AH207" s="47">
        <f t="shared" si="123"/>
        <v>0</v>
      </c>
      <c r="AI207" s="47">
        <f t="shared" si="124"/>
        <v>0</v>
      </c>
      <c r="AJ207" s="47">
        <f t="shared" si="125"/>
        <v>0</v>
      </c>
      <c r="AK207" s="48">
        <f t="shared" si="126"/>
        <v>286</v>
      </c>
      <c r="AL207" s="48"/>
      <c r="AM207" s="48"/>
      <c r="AN207" s="145"/>
      <c r="AO207" s="145">
        <f t="shared" si="127"/>
        <v>0</v>
      </c>
      <c r="AP207" s="145">
        <f t="shared" si="128"/>
        <v>0</v>
      </c>
      <c r="AQ207" s="414">
        <f t="shared" si="129"/>
        <v>286</v>
      </c>
      <c r="AR207" s="197">
        <f t="shared" si="114"/>
        <v>23.833333333333332</v>
      </c>
      <c r="AS207" s="50">
        <f t="shared" si="130"/>
        <v>41184</v>
      </c>
      <c r="AT207" s="50">
        <f t="shared" si="131"/>
        <v>0</v>
      </c>
      <c r="AU207" s="50">
        <f t="shared" si="132"/>
        <v>0</v>
      </c>
      <c r="AV207" s="50">
        <f t="shared" si="133"/>
        <v>0</v>
      </c>
      <c r="AW207" s="50">
        <f t="shared" si="110"/>
        <v>0</v>
      </c>
      <c r="AX207" s="50">
        <f t="shared" si="111"/>
        <v>0</v>
      </c>
      <c r="AY207" s="45">
        <f t="shared" si="112"/>
        <v>41184</v>
      </c>
      <c r="AZ207" s="437">
        <f t="shared" si="113"/>
        <v>3432</v>
      </c>
      <c r="BA207" s="442">
        <v>44972</v>
      </c>
      <c r="BB207" s="186"/>
    </row>
    <row r="208" spans="1:56" ht="15" customHeight="1" x14ac:dyDescent="0.25">
      <c r="A208" s="43" t="s">
        <v>706</v>
      </c>
      <c r="B208" s="84" t="s">
        <v>676</v>
      </c>
      <c r="C208" s="213" t="s">
        <v>166</v>
      </c>
      <c r="D208" s="188" t="s">
        <v>662</v>
      </c>
      <c r="E208" s="94" t="s">
        <v>701</v>
      </c>
      <c r="F208" s="214" t="str">
        <f>VLOOKUP(G208,Lookups!$T$3:$U$2497,2,FALSE)</f>
        <v>CAT 2</v>
      </c>
      <c r="G208" s="76" t="str">
        <f>VLOOKUP(E208,Lookups!$S$3:$T$2492,2,FALSE)</f>
        <v>xxxxxxxxxx2</v>
      </c>
      <c r="H208" s="181" t="str">
        <f t="shared" si="105"/>
        <v>Kehe East xxxxxxxxxx2</v>
      </c>
      <c r="I208" s="43"/>
      <c r="J208" s="43">
        <v>22</v>
      </c>
      <c r="K208" s="161">
        <v>44958</v>
      </c>
      <c r="L208" s="43" t="s">
        <v>98</v>
      </c>
      <c r="M208" s="154">
        <v>45078</v>
      </c>
      <c r="N208" s="225">
        <v>1</v>
      </c>
      <c r="O208" s="223">
        <f>VLOOKUP(E208,Lookups!$AD$3:$AE$148,2,FALSE)</f>
        <v>1.2309971689999999</v>
      </c>
      <c r="P208" s="226">
        <f>VLOOKUP(E208,Lookups!$AH$3:$AI$148,2,FALSE)</f>
        <v>2.5038011689999999</v>
      </c>
      <c r="Q208" s="174">
        <f>VLOOKUP(E208,Lookups!$C$3:$D$249,2,FALSE)</f>
        <v>12</v>
      </c>
      <c r="R208" s="227">
        <f>VLOOKUP(E208,Lookups!$C$3:$E$148,2,FALSE)</f>
        <v>12</v>
      </c>
      <c r="S208" s="156">
        <v>3</v>
      </c>
      <c r="T208" s="46" t="e">
        <f>IF(#REF!="A",#REF!*0.5)+_xlfn.IFNA(#N/A,0)</f>
        <v>#REF!</v>
      </c>
      <c r="U208" s="46" t="e">
        <f>IF(#REF!="b",#REF!*0.25)+_xlfn.IFNA(#N/A,0)</f>
        <v>#REF!</v>
      </c>
      <c r="V208" s="46" t="e">
        <f>IF(#REF!="C",#REF!*0.125)+_xlfn.IFNA(#N/A,0)</f>
        <v>#REF!</v>
      </c>
      <c r="W208" s="46">
        <f t="shared" si="115"/>
        <v>0</v>
      </c>
      <c r="X208" s="46">
        <f t="shared" si="116"/>
        <v>0</v>
      </c>
      <c r="Y208" s="71">
        <f t="shared" si="117"/>
        <v>66</v>
      </c>
      <c r="Z208" s="71"/>
      <c r="AA208" s="71"/>
      <c r="AB208" s="71"/>
      <c r="AC208" s="112">
        <f t="shared" si="118"/>
        <v>0</v>
      </c>
      <c r="AD208" s="112">
        <f t="shared" si="119"/>
        <v>0</v>
      </c>
      <c r="AE208" s="53">
        <f t="shared" si="120"/>
        <v>3432</v>
      </c>
      <c r="AF208" s="47">
        <f t="shared" si="121"/>
        <v>0</v>
      </c>
      <c r="AG208" s="47">
        <f t="shared" si="122"/>
        <v>0</v>
      </c>
      <c r="AH208" s="47">
        <f t="shared" si="123"/>
        <v>0</v>
      </c>
      <c r="AI208" s="47">
        <f t="shared" si="124"/>
        <v>0</v>
      </c>
      <c r="AJ208" s="47">
        <f t="shared" si="125"/>
        <v>0</v>
      </c>
      <c r="AK208" s="48">
        <f t="shared" si="126"/>
        <v>286</v>
      </c>
      <c r="AL208" s="48"/>
      <c r="AM208" s="48"/>
      <c r="AN208" s="145"/>
      <c r="AO208" s="145">
        <f t="shared" si="127"/>
        <v>0</v>
      </c>
      <c r="AP208" s="145">
        <f t="shared" si="128"/>
        <v>0</v>
      </c>
      <c r="AQ208" s="414">
        <f t="shared" si="129"/>
        <v>286</v>
      </c>
      <c r="AR208" s="197">
        <f t="shared" si="114"/>
        <v>23.833333333333332</v>
      </c>
      <c r="AS208" s="50">
        <f t="shared" si="130"/>
        <v>41184</v>
      </c>
      <c r="AT208" s="50">
        <f t="shared" si="131"/>
        <v>0</v>
      </c>
      <c r="AU208" s="50">
        <f t="shared" si="132"/>
        <v>0</v>
      </c>
      <c r="AV208" s="50">
        <f t="shared" si="133"/>
        <v>0</v>
      </c>
      <c r="AW208" s="50">
        <f t="shared" si="110"/>
        <v>0</v>
      </c>
      <c r="AX208" s="50">
        <f t="shared" si="111"/>
        <v>0</v>
      </c>
      <c r="AY208" s="45">
        <f t="shared" si="112"/>
        <v>41184</v>
      </c>
      <c r="AZ208" s="437">
        <f t="shared" si="113"/>
        <v>3432</v>
      </c>
      <c r="BA208" s="442">
        <v>44972</v>
      </c>
      <c r="BB208" s="186"/>
    </row>
    <row r="209" spans="1:54" ht="15" customHeight="1" x14ac:dyDescent="0.25">
      <c r="A209" s="43" t="s">
        <v>706</v>
      </c>
      <c r="B209" s="84" t="s">
        <v>676</v>
      </c>
      <c r="C209" s="213" t="s">
        <v>166</v>
      </c>
      <c r="D209" s="188" t="s">
        <v>662</v>
      </c>
      <c r="E209" s="191" t="s">
        <v>702</v>
      </c>
      <c r="F209" s="214" t="str">
        <f>VLOOKUP(G209,Lookups!$T$3:$U$2497,2,FALSE)</f>
        <v>CAT 3</v>
      </c>
      <c r="G209" s="76" t="str">
        <f>VLOOKUP(E209,Lookups!$S$3:$T$2492,2,FALSE)</f>
        <v>xxxxxxxxxx3</v>
      </c>
      <c r="H209" s="181" t="str">
        <f t="shared" si="105"/>
        <v>Kehe East xxxxxxxxxx3</v>
      </c>
      <c r="I209" s="43"/>
      <c r="J209" s="43">
        <v>22</v>
      </c>
      <c r="K209" s="161">
        <v>44958</v>
      </c>
      <c r="L209" s="43" t="s">
        <v>98</v>
      </c>
      <c r="M209" s="154">
        <v>45078</v>
      </c>
      <c r="N209" s="225">
        <v>1</v>
      </c>
      <c r="O209" s="223">
        <f>VLOOKUP(E209,Lookups!$AD$3:$AE$148,2,FALSE)</f>
        <v>1.169229504</v>
      </c>
      <c r="P209" s="226">
        <f>VLOOKUP(E209,Lookups!$AH$3:$AI$148,2,FALSE)</f>
        <v>2.8760148220000001</v>
      </c>
      <c r="Q209" s="174">
        <f>VLOOKUP(E209,Lookups!$C$3:$D$249,2,FALSE)</f>
        <v>12</v>
      </c>
      <c r="R209" s="227">
        <f>VLOOKUP(E209,Lookups!$C$3:$E$148,2,FALSE)</f>
        <v>12</v>
      </c>
      <c r="S209" s="156">
        <v>3</v>
      </c>
      <c r="T209" s="46" t="e">
        <f>IF(#REF!="A",#REF!*0.5)+_xlfn.IFNA(#N/A,0)</f>
        <v>#REF!</v>
      </c>
      <c r="U209" s="46" t="e">
        <f>IF(#REF!="b",#REF!*0.25)+_xlfn.IFNA(#N/A,0)</f>
        <v>#REF!</v>
      </c>
      <c r="V209" s="46" t="e">
        <f>IF(#REF!="C",#REF!*0.125)+_xlfn.IFNA(#N/A,0)</f>
        <v>#REF!</v>
      </c>
      <c r="W209" s="46">
        <f t="shared" si="115"/>
        <v>0</v>
      </c>
      <c r="X209" s="46">
        <f t="shared" si="116"/>
        <v>0</v>
      </c>
      <c r="Y209" s="71">
        <f t="shared" si="117"/>
        <v>66</v>
      </c>
      <c r="Z209" s="71"/>
      <c r="AA209" s="71"/>
      <c r="AB209" s="71"/>
      <c r="AC209" s="112">
        <f t="shared" si="118"/>
        <v>0</v>
      </c>
      <c r="AD209" s="112">
        <f t="shared" si="119"/>
        <v>0</v>
      </c>
      <c r="AE209" s="53">
        <f t="shared" si="120"/>
        <v>3432</v>
      </c>
      <c r="AF209" s="47">
        <f t="shared" si="121"/>
        <v>0</v>
      </c>
      <c r="AG209" s="47">
        <f t="shared" si="122"/>
        <v>0</v>
      </c>
      <c r="AH209" s="47">
        <f t="shared" si="123"/>
        <v>0</v>
      </c>
      <c r="AI209" s="47">
        <f t="shared" si="124"/>
        <v>0</v>
      </c>
      <c r="AJ209" s="47">
        <f t="shared" si="125"/>
        <v>0</v>
      </c>
      <c r="AK209" s="48">
        <f t="shared" si="126"/>
        <v>286</v>
      </c>
      <c r="AL209" s="48"/>
      <c r="AM209" s="48"/>
      <c r="AN209" s="145"/>
      <c r="AO209" s="145">
        <f t="shared" si="127"/>
        <v>0</v>
      </c>
      <c r="AP209" s="145">
        <f t="shared" si="128"/>
        <v>0</v>
      </c>
      <c r="AQ209" s="414">
        <f t="shared" si="129"/>
        <v>286</v>
      </c>
      <c r="AR209" s="197">
        <f t="shared" si="114"/>
        <v>23.833333333333332</v>
      </c>
      <c r="AS209" s="50">
        <f t="shared" si="130"/>
        <v>41184</v>
      </c>
      <c r="AT209" s="50">
        <f t="shared" si="131"/>
        <v>0</v>
      </c>
      <c r="AU209" s="50">
        <f t="shared" si="132"/>
        <v>0</v>
      </c>
      <c r="AV209" s="50">
        <f t="shared" si="133"/>
        <v>0</v>
      </c>
      <c r="AW209" s="50">
        <f t="shared" si="110"/>
        <v>0</v>
      </c>
      <c r="AX209" s="50">
        <f t="shared" si="111"/>
        <v>0</v>
      </c>
      <c r="AY209" s="45">
        <f t="shared" si="112"/>
        <v>41184</v>
      </c>
      <c r="AZ209" s="45">
        <f t="shared" si="113"/>
        <v>3432</v>
      </c>
      <c r="BA209" s="429">
        <v>44972</v>
      </c>
      <c r="BB209" s="182"/>
    </row>
    <row r="210" spans="1:54" ht="15" customHeight="1" x14ac:dyDescent="0.25">
      <c r="A210" s="43" t="s">
        <v>706</v>
      </c>
      <c r="B210" s="84" t="s">
        <v>676</v>
      </c>
      <c r="C210" s="213" t="s">
        <v>166</v>
      </c>
      <c r="D210" s="188" t="s">
        <v>661</v>
      </c>
      <c r="E210" s="191" t="s">
        <v>703</v>
      </c>
      <c r="F210" s="214" t="str">
        <f>VLOOKUP(G210,Lookups!$T$3:$U$2497,2,FALSE)</f>
        <v>CAT 4</v>
      </c>
      <c r="G210" s="76" t="str">
        <f>VLOOKUP(E210,Lookups!$S$3:$T$2492,2,FALSE)</f>
        <v>xxxxxxxxxx4</v>
      </c>
      <c r="H210" s="181" t="str">
        <f t="shared" si="105"/>
        <v>Kehe East xxxxxxxxxx4</v>
      </c>
      <c r="I210" s="43"/>
      <c r="J210" s="43">
        <v>21</v>
      </c>
      <c r="K210" s="161">
        <v>44713</v>
      </c>
      <c r="L210" s="43" t="s">
        <v>97</v>
      </c>
      <c r="M210" s="171">
        <v>44835</v>
      </c>
      <c r="N210" s="224">
        <v>0.75</v>
      </c>
      <c r="O210" s="223">
        <f>VLOOKUP(E210,Lookups!$AD$3:$AE$148,2,FALSE)</f>
        <v>1.2623833040000001</v>
      </c>
      <c r="P210" s="226">
        <f>VLOOKUP(E210,Lookups!$AH$3:$AI$148,2,FALSE)</f>
        <v>2.370249088</v>
      </c>
      <c r="Q210" s="174">
        <f>VLOOKUP(E210,Lookups!$C$3:$D$249,2,FALSE)</f>
        <v>12</v>
      </c>
      <c r="R210" s="227">
        <f>VLOOKUP(E210,Lookups!$C$3:$E$148,2,FALSE)</f>
        <v>12</v>
      </c>
      <c r="S210" s="156"/>
      <c r="T210" s="46" t="e">
        <f>IF(#REF!="A",#REF!*0.5)+_xlfn.IFNA(#N/A,0)</f>
        <v>#REF!</v>
      </c>
      <c r="U210" s="46" t="e">
        <f>IF(#REF!="b",#REF!*0.25)+_xlfn.IFNA(#N/A,0)</f>
        <v>#REF!</v>
      </c>
      <c r="V210" s="46" t="e">
        <f>IF(#REF!="C",#REF!*0.125)+_xlfn.IFNA(#N/A,0)</f>
        <v>#REF!</v>
      </c>
      <c r="W210" s="46">
        <f t="shared" si="115"/>
        <v>0</v>
      </c>
      <c r="X210" s="46">
        <f t="shared" si="116"/>
        <v>2.370249088</v>
      </c>
      <c r="Y210" s="71">
        <f t="shared" si="117"/>
        <v>0</v>
      </c>
      <c r="Z210" s="71"/>
      <c r="AA210" s="71"/>
      <c r="AB210" s="71"/>
      <c r="AC210" s="112">
        <f t="shared" si="118"/>
        <v>0</v>
      </c>
      <c r="AD210" s="112">
        <f t="shared" si="119"/>
        <v>49.775230848</v>
      </c>
      <c r="AE210" s="53">
        <f t="shared" si="120"/>
        <v>0</v>
      </c>
      <c r="AF210" s="47">
        <f t="shared" si="121"/>
        <v>0</v>
      </c>
      <c r="AG210" s="47">
        <f t="shared" si="122"/>
        <v>0</v>
      </c>
      <c r="AH210" s="47">
        <f t="shared" si="123"/>
        <v>0</v>
      </c>
      <c r="AI210" s="47">
        <f t="shared" si="124"/>
        <v>0</v>
      </c>
      <c r="AJ210" s="47">
        <f t="shared" si="125"/>
        <v>2588.3120040959998</v>
      </c>
      <c r="AK210" s="48">
        <f t="shared" si="126"/>
        <v>0</v>
      </c>
      <c r="AL210" s="48"/>
      <c r="AM210" s="48"/>
      <c r="AN210" s="145"/>
      <c r="AO210" s="145">
        <f t="shared" si="127"/>
        <v>0</v>
      </c>
      <c r="AP210" s="145">
        <f t="shared" si="128"/>
        <v>215.69266700799997</v>
      </c>
      <c r="AQ210" s="414">
        <f t="shared" si="129"/>
        <v>215.69266700799997</v>
      </c>
      <c r="AR210" s="197">
        <f t="shared" si="114"/>
        <v>17.974388917333332</v>
      </c>
      <c r="AS210" s="50">
        <f t="shared" si="130"/>
        <v>0</v>
      </c>
      <c r="AT210" s="50">
        <f t="shared" si="131"/>
        <v>0</v>
      </c>
      <c r="AU210" s="50">
        <f t="shared" si="132"/>
        <v>0</v>
      </c>
      <c r="AV210" s="50">
        <f t="shared" si="133"/>
        <v>0</v>
      </c>
      <c r="AW210" s="50">
        <f t="shared" si="110"/>
        <v>0</v>
      </c>
      <c r="AX210" s="50">
        <f t="shared" si="111"/>
        <v>31059.744049151996</v>
      </c>
      <c r="AY210" s="45">
        <f t="shared" si="112"/>
        <v>31059.744049151996</v>
      </c>
      <c r="AZ210" s="45">
        <f t="shared" si="113"/>
        <v>2588.3120040959998</v>
      </c>
      <c r="BA210" s="436">
        <v>44972</v>
      </c>
      <c r="BB210" s="185"/>
    </row>
    <row r="211" spans="1:54" ht="15" customHeight="1" x14ac:dyDescent="0.25">
      <c r="A211" s="43" t="s">
        <v>706</v>
      </c>
      <c r="B211" s="84" t="s">
        <v>676</v>
      </c>
      <c r="C211" s="213" t="s">
        <v>166</v>
      </c>
      <c r="D211" s="188" t="s">
        <v>661</v>
      </c>
      <c r="E211" s="191" t="s">
        <v>704</v>
      </c>
      <c r="F211" s="214" t="str">
        <f>VLOOKUP(G211,Lookups!$T$3:$U$2497,2,FALSE)</f>
        <v>CAT 5</v>
      </c>
      <c r="G211" s="76" t="str">
        <f>VLOOKUP(E211,Lookups!$S$3:$T$2492,2,FALSE)</f>
        <v>xxxxxxxxxx5</v>
      </c>
      <c r="H211" s="181" t="str">
        <f t="shared" si="105"/>
        <v>Kehe East xxxxxxxxxx5</v>
      </c>
      <c r="I211" s="43"/>
      <c r="J211" s="43"/>
      <c r="K211" s="161">
        <v>44713</v>
      </c>
      <c r="L211" s="43" t="s">
        <v>97</v>
      </c>
      <c r="M211" s="209" t="s">
        <v>133</v>
      </c>
      <c r="N211" s="237" t="s">
        <v>133</v>
      </c>
      <c r="O211" s="223">
        <f>VLOOKUP(E211,Lookups!$AD$3:$AE$148,2,FALSE)</f>
        <v>1.0035713159999999</v>
      </c>
      <c r="P211" s="226">
        <f>VLOOKUP(E211,Lookups!$AH$3:$AI$148,2,FALSE)</f>
        <v>1.926370728</v>
      </c>
      <c r="Q211" s="174">
        <f>VLOOKUP(E211,Lookups!$C$3:$D$249,2,FALSE)</f>
        <v>12</v>
      </c>
      <c r="R211" s="227">
        <f>VLOOKUP(E211,Lookups!$C$3:$E$148,2,FALSE)</f>
        <v>12</v>
      </c>
      <c r="S211" s="155"/>
      <c r="T211" s="46" t="e">
        <f>IF(#REF!="A",#REF!*0.5)+_xlfn.IFNA(#N/A,0)</f>
        <v>#REF!</v>
      </c>
      <c r="U211" s="46" t="e">
        <f>IF(#REF!="b",#REF!*0.25)+_xlfn.IFNA(#N/A,0)</f>
        <v>#REF!</v>
      </c>
      <c r="V211" s="46" t="e">
        <f>IF(#REF!="C",#REF!*0.125)+_xlfn.IFNA(#N/A,0)</f>
        <v>#REF!</v>
      </c>
      <c r="W211" s="46">
        <f t="shared" si="115"/>
        <v>0</v>
      </c>
      <c r="X211" s="46">
        <f t="shared" si="116"/>
        <v>1.926370728</v>
      </c>
      <c r="Y211" s="71">
        <f t="shared" si="117"/>
        <v>0</v>
      </c>
      <c r="Z211" s="71"/>
      <c r="AA211" s="71"/>
      <c r="AB211" s="71"/>
      <c r="AC211" s="112">
        <f t="shared" si="118"/>
        <v>0</v>
      </c>
      <c r="AD211" s="112">
        <f t="shared" si="119"/>
        <v>0</v>
      </c>
      <c r="AE211" s="53">
        <f t="shared" si="120"/>
        <v>0</v>
      </c>
      <c r="AF211" s="47">
        <f t="shared" si="121"/>
        <v>0</v>
      </c>
      <c r="AG211" s="47">
        <f t="shared" si="122"/>
        <v>0</v>
      </c>
      <c r="AH211" s="47">
        <f t="shared" si="123"/>
        <v>0</v>
      </c>
      <c r="AI211" s="47">
        <f t="shared" si="124"/>
        <v>0</v>
      </c>
      <c r="AJ211" s="47">
        <f t="shared" si="125"/>
        <v>0</v>
      </c>
      <c r="AK211" s="48">
        <f t="shared" si="126"/>
        <v>0</v>
      </c>
      <c r="AL211" s="48"/>
      <c r="AM211" s="48"/>
      <c r="AN211" s="145"/>
      <c r="AO211" s="145">
        <f t="shared" si="127"/>
        <v>0</v>
      </c>
      <c r="AP211" s="145">
        <f t="shared" si="128"/>
        <v>0</v>
      </c>
      <c r="AQ211" s="414">
        <f t="shared" si="129"/>
        <v>0</v>
      </c>
      <c r="AR211" s="197">
        <f t="shared" si="114"/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f t="shared" si="110"/>
        <v>0</v>
      </c>
      <c r="AX211" s="50">
        <f t="shared" si="111"/>
        <v>0</v>
      </c>
      <c r="AY211" s="45">
        <f t="shared" si="112"/>
        <v>0</v>
      </c>
      <c r="AZ211" s="45">
        <f t="shared" si="113"/>
        <v>0</v>
      </c>
      <c r="BA211" s="436">
        <v>44971</v>
      </c>
      <c r="BB211" s="185"/>
    </row>
    <row r="212" spans="1:54" ht="15" customHeight="1" x14ac:dyDescent="0.25">
      <c r="A212" s="213" t="s">
        <v>707</v>
      </c>
      <c r="B212" s="84" t="s">
        <v>159</v>
      </c>
      <c r="C212" s="213" t="s">
        <v>165</v>
      </c>
      <c r="D212" s="188" t="s">
        <v>662</v>
      </c>
      <c r="E212" s="94" t="s">
        <v>700</v>
      </c>
      <c r="F212" s="214" t="str">
        <f>VLOOKUP(G212,Lookups!$T$3:$U$2497,2,FALSE)</f>
        <v>CAT 1</v>
      </c>
      <c r="G212" s="76" t="str">
        <f>VLOOKUP(E212,Lookups!$S$3:$T$2492,2,FALSE)</f>
        <v>xxxxxxxxxx1</v>
      </c>
      <c r="H212" s="181" t="str">
        <f t="shared" si="105"/>
        <v>UNFI West xxxxxxxxxx1</v>
      </c>
      <c r="I212" s="229"/>
      <c r="J212" s="229"/>
      <c r="K212" s="421">
        <v>44927</v>
      </c>
      <c r="L212" s="229" t="s">
        <v>96</v>
      </c>
      <c r="M212" s="220">
        <v>45047</v>
      </c>
      <c r="N212" s="425">
        <v>0.5</v>
      </c>
      <c r="O212" s="415">
        <f>VLOOKUP(E212,Lookups!$AD$3:$AE$148,2,FALSE)</f>
        <v>1.2</v>
      </c>
      <c r="P212" s="416">
        <f>VLOOKUP(E212,Lookups!$AH$3:$AI$148,2,FALSE)</f>
        <v>3</v>
      </c>
      <c r="Q212" s="417">
        <f>VLOOKUP(E212,Lookups!$C$3:$D$249,2,FALSE)</f>
        <v>12</v>
      </c>
      <c r="R212" s="418">
        <f>VLOOKUP(E212,Lookups!$C$3:$E$148,2,FALSE)</f>
        <v>12</v>
      </c>
      <c r="S212" s="422"/>
      <c r="T212" s="423"/>
      <c r="U212" s="423"/>
      <c r="V212" s="423"/>
      <c r="W212" s="46">
        <f t="shared" si="115"/>
        <v>0</v>
      </c>
      <c r="X212" s="46">
        <f t="shared" si="116"/>
        <v>0</v>
      </c>
      <c r="Y212" s="71">
        <f t="shared" si="117"/>
        <v>0</v>
      </c>
      <c r="Z212" s="71"/>
      <c r="AA212" s="71"/>
      <c r="AB212" s="71"/>
      <c r="AC212" s="112">
        <f t="shared" si="118"/>
        <v>0</v>
      </c>
      <c r="AD212" s="112">
        <f t="shared" si="119"/>
        <v>0</v>
      </c>
      <c r="AE212" s="53">
        <f t="shared" si="120"/>
        <v>0</v>
      </c>
      <c r="AF212" s="47">
        <f t="shared" si="121"/>
        <v>0</v>
      </c>
      <c r="AG212" s="47">
        <f t="shared" si="122"/>
        <v>0</v>
      </c>
      <c r="AH212" s="47">
        <f t="shared" si="123"/>
        <v>0</v>
      </c>
      <c r="AI212" s="47">
        <f t="shared" si="124"/>
        <v>0</v>
      </c>
      <c r="AJ212" s="47">
        <f t="shared" si="125"/>
        <v>0</v>
      </c>
      <c r="AK212" s="48">
        <f t="shared" si="126"/>
        <v>0</v>
      </c>
      <c r="AL212" s="48"/>
      <c r="AM212" s="48"/>
      <c r="AN212" s="145"/>
      <c r="AO212" s="145">
        <f t="shared" si="127"/>
        <v>0</v>
      </c>
      <c r="AP212" s="145">
        <f t="shared" si="128"/>
        <v>0</v>
      </c>
      <c r="AQ212" s="419">
        <f t="shared" si="129"/>
        <v>0</v>
      </c>
      <c r="AR212" s="233">
        <f t="shared" ref="AR212:AR243" si="134">AQ212/12</f>
        <v>0</v>
      </c>
      <c r="AS212" s="50">
        <f t="shared" ref="AS212:AS243" si="135">(AE212*R212)+_xlfn.IFNA(#N/A,0)</f>
        <v>0</v>
      </c>
      <c r="AT212" s="50">
        <f t="shared" ref="AT212:AT243" si="136">(AF212*R212)+_xlfn.IFNA(#N/A,0)</f>
        <v>0</v>
      </c>
      <c r="AU212" s="50">
        <f t="shared" ref="AU212:AU243" si="137">(AG212*R212)+_xlfn.IFNA(#N/A,0)</f>
        <v>0</v>
      </c>
      <c r="AV212" s="50">
        <f t="shared" ref="AV212:AV243" si="138">(AH212*R212)+_xlfn.IFNA(#N/A,0)</f>
        <v>0</v>
      </c>
      <c r="AW212" s="50">
        <f t="shared" si="110"/>
        <v>0</v>
      </c>
      <c r="AX212" s="50">
        <f t="shared" si="111"/>
        <v>0</v>
      </c>
      <c r="AY212" s="234">
        <f t="shared" si="112"/>
        <v>0</v>
      </c>
      <c r="AZ212" s="234">
        <f t="shared" si="113"/>
        <v>0</v>
      </c>
      <c r="BA212" s="427">
        <v>44971</v>
      </c>
      <c r="BB212" s="451"/>
    </row>
    <row r="213" spans="1:54" ht="15" customHeight="1" x14ac:dyDescent="0.25">
      <c r="A213" s="213" t="s">
        <v>707</v>
      </c>
      <c r="B213" s="84" t="s">
        <v>159</v>
      </c>
      <c r="C213" s="213" t="s">
        <v>165</v>
      </c>
      <c r="D213" s="188" t="s">
        <v>661</v>
      </c>
      <c r="E213" s="94" t="s">
        <v>701</v>
      </c>
      <c r="F213" s="214" t="str">
        <f>VLOOKUP(G213,Lookups!$T$3:$U$2497,2,FALSE)</f>
        <v>CAT 2</v>
      </c>
      <c r="G213" s="76" t="str">
        <f>VLOOKUP(E213,Lookups!$S$3:$T$2492,2,FALSE)</f>
        <v>xxxxxxxxxx2</v>
      </c>
      <c r="H213" s="181" t="str">
        <f t="shared" si="105"/>
        <v>UNFI West xxxxxxxxxx2</v>
      </c>
      <c r="I213" s="208"/>
      <c r="J213" s="208"/>
      <c r="K213" s="100">
        <v>44593</v>
      </c>
      <c r="L213" s="208" t="s">
        <v>96</v>
      </c>
      <c r="M213" s="171">
        <v>44743</v>
      </c>
      <c r="N213" s="225">
        <v>0.5</v>
      </c>
      <c r="O213" s="223">
        <f>VLOOKUP(E213,Lookups!$AD$3:$AE$148,2,FALSE)</f>
        <v>1.2309971689999999</v>
      </c>
      <c r="P213" s="226">
        <f>VLOOKUP(E213,Lookups!$AH$3:$AI$148,2,FALSE)</f>
        <v>2.5038011689999999</v>
      </c>
      <c r="Q213" s="174">
        <f>VLOOKUP(E213,Lookups!$C$3:$D$249,2,FALSE)</f>
        <v>12</v>
      </c>
      <c r="R213" s="227">
        <f>VLOOKUP(E213,Lookups!$C$3:$E$148,2,FALSE)</f>
        <v>12</v>
      </c>
      <c r="S213" s="155"/>
      <c r="T213" s="46" t="e">
        <f>IF(#REF!="A",#REF!*0.5)+_xlfn.IFNA(#N/A,0)</f>
        <v>#REF!</v>
      </c>
      <c r="U213" s="46" t="e">
        <f>IF(#REF!="b",#REF!*0.25)+_xlfn.IFNA(#N/A,0)</f>
        <v>#REF!</v>
      </c>
      <c r="V213" s="46" t="e">
        <f>IF(#REF!="C",#REF!*0.125)+_xlfn.IFNA(#N/A,0)</f>
        <v>#REF!</v>
      </c>
      <c r="W213" s="46">
        <f t="shared" si="115"/>
        <v>0</v>
      </c>
      <c r="X213" s="46">
        <f t="shared" si="116"/>
        <v>2.5038011689999999</v>
      </c>
      <c r="Y213" s="71">
        <f t="shared" si="117"/>
        <v>0</v>
      </c>
      <c r="Z213" s="71"/>
      <c r="AA213" s="71"/>
      <c r="AB213" s="71"/>
      <c r="AC213" s="112">
        <f t="shared" si="118"/>
        <v>0</v>
      </c>
      <c r="AD213" s="112">
        <f t="shared" si="119"/>
        <v>0</v>
      </c>
      <c r="AE213" s="53">
        <f t="shared" si="120"/>
        <v>0</v>
      </c>
      <c r="AF213" s="47">
        <f t="shared" si="121"/>
        <v>0</v>
      </c>
      <c r="AG213" s="47">
        <f t="shared" si="122"/>
        <v>0</v>
      </c>
      <c r="AH213" s="47">
        <f t="shared" si="123"/>
        <v>0</v>
      </c>
      <c r="AI213" s="47">
        <f t="shared" si="124"/>
        <v>0</v>
      </c>
      <c r="AJ213" s="47">
        <f t="shared" si="125"/>
        <v>0</v>
      </c>
      <c r="AK213" s="48">
        <f t="shared" si="126"/>
        <v>0</v>
      </c>
      <c r="AL213" s="48"/>
      <c r="AM213" s="48"/>
      <c r="AN213" s="145"/>
      <c r="AO213" s="145">
        <f t="shared" si="127"/>
        <v>0</v>
      </c>
      <c r="AP213" s="145">
        <f t="shared" si="128"/>
        <v>0</v>
      </c>
      <c r="AQ213" s="414">
        <f t="shared" si="129"/>
        <v>0</v>
      </c>
      <c r="AR213" s="197">
        <f t="shared" si="134"/>
        <v>0</v>
      </c>
      <c r="AS213" s="50">
        <f t="shared" si="135"/>
        <v>0</v>
      </c>
      <c r="AT213" s="50">
        <f t="shared" si="136"/>
        <v>0</v>
      </c>
      <c r="AU213" s="50">
        <f t="shared" si="137"/>
        <v>0</v>
      </c>
      <c r="AV213" s="50">
        <f t="shared" si="138"/>
        <v>0</v>
      </c>
      <c r="AW213" s="50">
        <f t="shared" si="110"/>
        <v>0</v>
      </c>
      <c r="AX213" s="50">
        <f t="shared" si="111"/>
        <v>0</v>
      </c>
      <c r="AY213" s="45">
        <f t="shared" si="112"/>
        <v>0</v>
      </c>
      <c r="AZ213" s="45">
        <f t="shared" si="113"/>
        <v>0</v>
      </c>
      <c r="BA213" s="426">
        <v>44610</v>
      </c>
      <c r="BB213" s="185"/>
    </row>
    <row r="214" spans="1:54" ht="15" customHeight="1" x14ac:dyDescent="0.25">
      <c r="A214" s="213" t="s">
        <v>707</v>
      </c>
      <c r="B214" s="84" t="s">
        <v>159</v>
      </c>
      <c r="C214" s="213" t="s">
        <v>165</v>
      </c>
      <c r="D214" s="188" t="s">
        <v>661</v>
      </c>
      <c r="E214" s="191" t="s">
        <v>702</v>
      </c>
      <c r="F214" s="214" t="str">
        <f>VLOOKUP(G214,Lookups!$T$3:$U$2497,2,FALSE)</f>
        <v>CAT 3</v>
      </c>
      <c r="G214" s="76" t="str">
        <f>VLOOKUP(E214,Lookups!$S$3:$T$2492,2,FALSE)</f>
        <v>xxxxxxxxxx3</v>
      </c>
      <c r="H214" s="181" t="str">
        <f t="shared" ref="H214:H277" si="139">CONCATENATE(C214," ",G214)</f>
        <v>UNFI West xxxxxxxxxx3</v>
      </c>
      <c r="I214" s="208"/>
      <c r="J214" s="208"/>
      <c r="K214" s="100">
        <v>44593</v>
      </c>
      <c r="L214" s="208" t="s">
        <v>96</v>
      </c>
      <c r="M214" s="171">
        <v>44743</v>
      </c>
      <c r="N214" s="225">
        <v>0.5</v>
      </c>
      <c r="O214" s="223">
        <f>VLOOKUP(E214,Lookups!$AD$3:$AE$148,2,FALSE)</f>
        <v>1.169229504</v>
      </c>
      <c r="P214" s="226">
        <f>VLOOKUP(E214,Lookups!$AH$3:$AI$148,2,FALSE)</f>
        <v>2.8760148220000001</v>
      </c>
      <c r="Q214" s="174">
        <f>VLOOKUP(E214,Lookups!$C$3:$D$249,2,FALSE)</f>
        <v>12</v>
      </c>
      <c r="R214" s="227">
        <f>VLOOKUP(E214,Lookups!$C$3:$E$148,2,FALSE)</f>
        <v>12</v>
      </c>
      <c r="S214" s="155"/>
      <c r="T214" s="46" t="e">
        <f>IF(#REF!="A",#REF!*0.5)+_xlfn.IFNA(#N/A,0)</f>
        <v>#REF!</v>
      </c>
      <c r="U214" s="46" t="e">
        <f>IF(#REF!="b",#REF!*0.25)+_xlfn.IFNA(#N/A,0)</f>
        <v>#REF!</v>
      </c>
      <c r="V214" s="46" t="e">
        <f>IF(#REF!="C",#REF!*0.125)+_xlfn.IFNA(#N/A,0)</f>
        <v>#REF!</v>
      </c>
      <c r="W214" s="46">
        <f t="shared" si="115"/>
        <v>0</v>
      </c>
      <c r="X214" s="46">
        <f t="shared" si="116"/>
        <v>2.8760148220000001</v>
      </c>
      <c r="Y214" s="71">
        <f t="shared" si="117"/>
        <v>0</v>
      </c>
      <c r="Z214" s="71"/>
      <c r="AA214" s="71"/>
      <c r="AB214" s="71"/>
      <c r="AC214" s="112">
        <f t="shared" si="118"/>
        <v>0</v>
      </c>
      <c r="AD214" s="112">
        <f t="shared" si="119"/>
        <v>0</v>
      </c>
      <c r="AE214" s="53">
        <f t="shared" si="120"/>
        <v>0</v>
      </c>
      <c r="AF214" s="47">
        <f t="shared" si="121"/>
        <v>0</v>
      </c>
      <c r="AG214" s="47">
        <f t="shared" si="122"/>
        <v>0</v>
      </c>
      <c r="AH214" s="47">
        <f t="shared" si="123"/>
        <v>0</v>
      </c>
      <c r="AI214" s="47">
        <f t="shared" si="124"/>
        <v>0</v>
      </c>
      <c r="AJ214" s="47">
        <f t="shared" si="125"/>
        <v>0</v>
      </c>
      <c r="AK214" s="48">
        <f t="shared" si="126"/>
        <v>0</v>
      </c>
      <c r="AL214" s="48"/>
      <c r="AM214" s="48"/>
      <c r="AN214" s="145"/>
      <c r="AO214" s="145">
        <f t="shared" si="127"/>
        <v>0</v>
      </c>
      <c r="AP214" s="145">
        <f t="shared" si="128"/>
        <v>0</v>
      </c>
      <c r="AQ214" s="414">
        <f t="shared" si="129"/>
        <v>0</v>
      </c>
      <c r="AR214" s="197">
        <f t="shared" si="134"/>
        <v>0</v>
      </c>
      <c r="AS214" s="50">
        <f t="shared" si="135"/>
        <v>0</v>
      </c>
      <c r="AT214" s="50">
        <f t="shared" si="136"/>
        <v>0</v>
      </c>
      <c r="AU214" s="50">
        <f t="shared" si="137"/>
        <v>0</v>
      </c>
      <c r="AV214" s="50">
        <f t="shared" si="138"/>
        <v>0</v>
      </c>
      <c r="AW214" s="50">
        <f t="shared" si="110"/>
        <v>0</v>
      </c>
      <c r="AX214" s="50">
        <f t="shared" si="111"/>
        <v>0</v>
      </c>
      <c r="AY214" s="45">
        <f t="shared" si="112"/>
        <v>0</v>
      </c>
      <c r="AZ214" s="45">
        <f t="shared" si="113"/>
        <v>0</v>
      </c>
      <c r="BA214" s="426">
        <v>44610</v>
      </c>
      <c r="BB214" s="185"/>
    </row>
    <row r="215" spans="1:54" ht="15" customHeight="1" x14ac:dyDescent="0.25">
      <c r="A215" s="213" t="s">
        <v>707</v>
      </c>
      <c r="B215" s="84" t="s">
        <v>159</v>
      </c>
      <c r="C215" s="213" t="s">
        <v>165</v>
      </c>
      <c r="D215" s="188" t="s">
        <v>661</v>
      </c>
      <c r="E215" s="191" t="s">
        <v>703</v>
      </c>
      <c r="F215" s="214" t="str">
        <f>VLOOKUP(G215,Lookups!$T$3:$U$2497,2,FALSE)</f>
        <v>CAT 4</v>
      </c>
      <c r="G215" s="76" t="str">
        <f>VLOOKUP(E215,Lookups!$S$3:$T$2492,2,FALSE)</f>
        <v>xxxxxxxxxx4</v>
      </c>
      <c r="H215" s="181" t="str">
        <f t="shared" si="139"/>
        <v>UNFI West xxxxxxxxxx4</v>
      </c>
      <c r="I215" s="229"/>
      <c r="J215" s="229"/>
      <c r="K215" s="421">
        <v>44927</v>
      </c>
      <c r="L215" s="229" t="s">
        <v>96</v>
      </c>
      <c r="M215" s="220">
        <v>45047</v>
      </c>
      <c r="N215" s="425">
        <v>0.5</v>
      </c>
      <c r="O215" s="415">
        <f>VLOOKUP(E215,Lookups!$AD$3:$AE$148,2,FALSE)</f>
        <v>1.2623833040000001</v>
      </c>
      <c r="P215" s="416">
        <f>VLOOKUP(E215,Lookups!$AH$3:$AI$148,2,FALSE)</f>
        <v>2.370249088</v>
      </c>
      <c r="Q215" s="417">
        <f>VLOOKUP(E215,Lookups!$C$3:$D$249,2,FALSE)</f>
        <v>12</v>
      </c>
      <c r="R215" s="418">
        <f>VLOOKUP(E215,Lookups!$C$3:$E$148,2,FALSE)</f>
        <v>12</v>
      </c>
      <c r="S215" s="422"/>
      <c r="T215" s="423"/>
      <c r="U215" s="423"/>
      <c r="V215" s="423"/>
      <c r="W215" s="46">
        <f t="shared" si="115"/>
        <v>0</v>
      </c>
      <c r="X215" s="46">
        <f t="shared" si="116"/>
        <v>2.370249088</v>
      </c>
      <c r="Y215" s="71">
        <f t="shared" si="117"/>
        <v>0</v>
      </c>
      <c r="Z215" s="71"/>
      <c r="AA215" s="71"/>
      <c r="AB215" s="71"/>
      <c r="AC215" s="112">
        <f t="shared" si="118"/>
        <v>0</v>
      </c>
      <c r="AD215" s="112">
        <f t="shared" si="119"/>
        <v>0</v>
      </c>
      <c r="AE215" s="53">
        <f t="shared" si="120"/>
        <v>0</v>
      </c>
      <c r="AF215" s="47">
        <f t="shared" si="121"/>
        <v>0</v>
      </c>
      <c r="AG215" s="47">
        <f t="shared" si="122"/>
        <v>0</v>
      </c>
      <c r="AH215" s="47">
        <f t="shared" si="123"/>
        <v>0</v>
      </c>
      <c r="AI215" s="47">
        <f t="shared" si="124"/>
        <v>0</v>
      </c>
      <c r="AJ215" s="47">
        <f t="shared" si="125"/>
        <v>0</v>
      </c>
      <c r="AK215" s="48">
        <f t="shared" si="126"/>
        <v>0</v>
      </c>
      <c r="AL215" s="48"/>
      <c r="AM215" s="48"/>
      <c r="AN215" s="145"/>
      <c r="AO215" s="145">
        <f t="shared" si="127"/>
        <v>0</v>
      </c>
      <c r="AP215" s="145">
        <f t="shared" si="128"/>
        <v>0</v>
      </c>
      <c r="AQ215" s="419">
        <f t="shared" si="129"/>
        <v>0</v>
      </c>
      <c r="AR215" s="233">
        <f t="shared" si="134"/>
        <v>0</v>
      </c>
      <c r="AS215" s="50">
        <f t="shared" si="135"/>
        <v>0</v>
      </c>
      <c r="AT215" s="50">
        <f t="shared" si="136"/>
        <v>0</v>
      </c>
      <c r="AU215" s="50">
        <f t="shared" si="137"/>
        <v>0</v>
      </c>
      <c r="AV215" s="50">
        <f t="shared" si="138"/>
        <v>0</v>
      </c>
      <c r="AW215" s="50">
        <f t="shared" si="110"/>
        <v>0</v>
      </c>
      <c r="AX215" s="50">
        <f t="shared" si="111"/>
        <v>0</v>
      </c>
      <c r="AY215" s="234">
        <f t="shared" si="112"/>
        <v>0</v>
      </c>
      <c r="AZ215" s="234">
        <f t="shared" si="113"/>
        <v>0</v>
      </c>
      <c r="BA215" s="427">
        <v>44971</v>
      </c>
      <c r="BB215" s="451"/>
    </row>
    <row r="216" spans="1:54" ht="15" customHeight="1" x14ac:dyDescent="0.25">
      <c r="A216" s="213" t="s">
        <v>707</v>
      </c>
      <c r="B216" s="84" t="s">
        <v>159</v>
      </c>
      <c r="C216" s="213" t="s">
        <v>165</v>
      </c>
      <c r="D216" s="188" t="s">
        <v>661</v>
      </c>
      <c r="E216" s="191" t="s">
        <v>704</v>
      </c>
      <c r="F216" s="214" t="str">
        <f>VLOOKUP(G216,Lookups!$T$3:$U$2497,2,FALSE)</f>
        <v>CAT 5</v>
      </c>
      <c r="G216" s="76" t="str">
        <f>VLOOKUP(E216,Lookups!$S$3:$T$2492,2,FALSE)</f>
        <v>xxxxxxxxxx5</v>
      </c>
      <c r="H216" s="181" t="str">
        <f t="shared" si="139"/>
        <v>UNFI West xxxxxxxxxx5</v>
      </c>
      <c r="I216" s="208"/>
      <c r="J216" s="208"/>
      <c r="K216" s="100">
        <v>44866</v>
      </c>
      <c r="L216" s="208" t="s">
        <v>96</v>
      </c>
      <c r="M216" s="171">
        <v>44958</v>
      </c>
      <c r="N216" s="225">
        <v>0.5</v>
      </c>
      <c r="O216" s="223">
        <f>VLOOKUP(E216,Lookups!$AD$3:$AE$148,2,FALSE)</f>
        <v>1.0035713159999999</v>
      </c>
      <c r="P216" s="226">
        <f>VLOOKUP(E216,Lookups!$AH$3:$AI$148,2,FALSE)</f>
        <v>1.926370728</v>
      </c>
      <c r="Q216" s="174">
        <f>VLOOKUP(E216,Lookups!$C$3:$D$249,2,FALSE)</f>
        <v>12</v>
      </c>
      <c r="R216" s="227">
        <f>VLOOKUP(E216,Lookups!$C$3:$E$148,2,FALSE)</f>
        <v>12</v>
      </c>
      <c r="S216" s="155"/>
      <c r="T216" s="46" t="e">
        <f>IF(#REF!="A",#REF!*0.5)+_xlfn.IFNA(#N/A,0)</f>
        <v>#REF!</v>
      </c>
      <c r="U216" s="46" t="e">
        <f>IF(#REF!="b",#REF!*0.25)+_xlfn.IFNA(#N/A,0)</f>
        <v>#REF!</v>
      </c>
      <c r="V216" s="46" t="e">
        <f>IF(#REF!="C",#REF!*0.125)+_xlfn.IFNA(#N/A,0)</f>
        <v>#REF!</v>
      </c>
      <c r="W216" s="46">
        <f t="shared" si="115"/>
        <v>0</v>
      </c>
      <c r="X216" s="46">
        <f t="shared" si="116"/>
        <v>1.926370728</v>
      </c>
      <c r="Y216" s="71">
        <f t="shared" si="117"/>
        <v>0</v>
      </c>
      <c r="Z216" s="71"/>
      <c r="AA216" s="71"/>
      <c r="AB216" s="71"/>
      <c r="AC216" s="112">
        <f t="shared" si="118"/>
        <v>0</v>
      </c>
      <c r="AD216" s="112">
        <f t="shared" si="119"/>
        <v>0</v>
      </c>
      <c r="AE216" s="53">
        <f t="shared" si="120"/>
        <v>0</v>
      </c>
      <c r="AF216" s="47">
        <f t="shared" si="121"/>
        <v>0</v>
      </c>
      <c r="AG216" s="47">
        <f t="shared" si="122"/>
        <v>0</v>
      </c>
      <c r="AH216" s="47">
        <f t="shared" si="123"/>
        <v>0</v>
      </c>
      <c r="AI216" s="47">
        <f t="shared" si="124"/>
        <v>0</v>
      </c>
      <c r="AJ216" s="47">
        <f t="shared" si="125"/>
        <v>0</v>
      </c>
      <c r="AK216" s="48">
        <f t="shared" si="126"/>
        <v>0</v>
      </c>
      <c r="AL216" s="48"/>
      <c r="AM216" s="48"/>
      <c r="AN216" s="145"/>
      <c r="AO216" s="145">
        <f t="shared" si="127"/>
        <v>0</v>
      </c>
      <c r="AP216" s="145">
        <f t="shared" si="128"/>
        <v>0</v>
      </c>
      <c r="AQ216" s="414">
        <f t="shared" si="129"/>
        <v>0</v>
      </c>
      <c r="AR216" s="197">
        <f t="shared" si="134"/>
        <v>0</v>
      </c>
      <c r="AS216" s="50">
        <f t="shared" si="135"/>
        <v>0</v>
      </c>
      <c r="AT216" s="50">
        <f t="shared" si="136"/>
        <v>0</v>
      </c>
      <c r="AU216" s="50">
        <f t="shared" si="137"/>
        <v>0</v>
      </c>
      <c r="AV216" s="50">
        <f t="shared" si="138"/>
        <v>0</v>
      </c>
      <c r="AW216" s="50">
        <f t="shared" si="110"/>
        <v>0</v>
      </c>
      <c r="AX216" s="50">
        <f t="shared" si="111"/>
        <v>0</v>
      </c>
      <c r="AY216" s="45">
        <f t="shared" si="112"/>
        <v>0</v>
      </c>
      <c r="AZ216" s="45">
        <f t="shared" si="113"/>
        <v>0</v>
      </c>
      <c r="BA216" s="426">
        <v>44900</v>
      </c>
      <c r="BB216" s="185"/>
    </row>
    <row r="217" spans="1:54" ht="15" customHeight="1" x14ac:dyDescent="0.25">
      <c r="A217" s="43" t="s">
        <v>706</v>
      </c>
      <c r="B217" s="84" t="s">
        <v>608</v>
      </c>
      <c r="C217" s="213" t="s">
        <v>698</v>
      </c>
      <c r="D217" s="188" t="s">
        <v>662</v>
      </c>
      <c r="E217" s="94" t="s">
        <v>700</v>
      </c>
      <c r="F217" s="214" t="str">
        <f>VLOOKUP(G217,Lookups!$T$3:$U$2497,2,FALSE)</f>
        <v>CAT 1</v>
      </c>
      <c r="G217" s="76" t="str">
        <f>VLOOKUP(E217,Lookups!$S$3:$T$2492,2,FALSE)</f>
        <v>xxxxxxxxxx1</v>
      </c>
      <c r="H217" s="181" t="str">
        <f t="shared" si="139"/>
        <v>UNFI East + West xxxxxxxxxx1</v>
      </c>
      <c r="I217" s="43"/>
      <c r="J217" s="43">
        <v>303</v>
      </c>
      <c r="K217" s="161">
        <v>44958</v>
      </c>
      <c r="L217" s="43" t="s">
        <v>98</v>
      </c>
      <c r="M217" s="154">
        <v>45200</v>
      </c>
      <c r="N217" s="225">
        <v>1</v>
      </c>
      <c r="O217" s="223">
        <f>VLOOKUP(E217,Lookups!$AD$3:$AE$148,2,FALSE)</f>
        <v>1.2</v>
      </c>
      <c r="P217" s="226">
        <f>VLOOKUP(E217,Lookups!$AH$3:$AI$148,2,FALSE)</f>
        <v>3</v>
      </c>
      <c r="Q217" s="174">
        <f>VLOOKUP(E217,Lookups!$C$3:$D$249,2,FALSE)</f>
        <v>12</v>
      </c>
      <c r="R217" s="227">
        <f>VLOOKUP(E217,Lookups!$C$3:$E$148,2,FALSE)</f>
        <v>12</v>
      </c>
      <c r="S217" s="156">
        <v>3</v>
      </c>
      <c r="T217" s="46" t="e">
        <f>IF(#REF!="A",#REF!*0.5)+_xlfn.IFNA(#N/A,0)</f>
        <v>#REF!</v>
      </c>
      <c r="U217" s="46" t="e">
        <f>IF(#REF!="b",#REF!*0.25)+_xlfn.IFNA(#N/A,0)</f>
        <v>#REF!</v>
      </c>
      <c r="V217" s="46" t="e">
        <f>IF(#REF!="C",#REF!*0.125)+_xlfn.IFNA(#N/A,0)</f>
        <v>#REF!</v>
      </c>
      <c r="W217" s="46">
        <f t="shared" si="115"/>
        <v>0</v>
      </c>
      <c r="X217" s="46">
        <f t="shared" si="116"/>
        <v>0</v>
      </c>
      <c r="Y217" s="71">
        <f t="shared" si="117"/>
        <v>909</v>
      </c>
      <c r="Z217" s="71"/>
      <c r="AA217" s="71"/>
      <c r="AB217" s="71"/>
      <c r="AC217" s="112">
        <f t="shared" si="118"/>
        <v>0</v>
      </c>
      <c r="AD217" s="112">
        <f t="shared" si="119"/>
        <v>0</v>
      </c>
      <c r="AE217" s="53">
        <f t="shared" si="120"/>
        <v>47268</v>
      </c>
      <c r="AF217" s="47">
        <f t="shared" si="121"/>
        <v>0</v>
      </c>
      <c r="AG217" s="47">
        <f t="shared" si="122"/>
        <v>0</v>
      </c>
      <c r="AH217" s="47">
        <f t="shared" si="123"/>
        <v>0</v>
      </c>
      <c r="AI217" s="47">
        <f t="shared" si="124"/>
        <v>0</v>
      </c>
      <c r="AJ217" s="47">
        <f t="shared" si="125"/>
        <v>0</v>
      </c>
      <c r="AK217" s="48">
        <f t="shared" si="126"/>
        <v>3939</v>
      </c>
      <c r="AL217" s="48"/>
      <c r="AM217" s="48"/>
      <c r="AN217" s="145"/>
      <c r="AO217" s="145">
        <f t="shared" si="127"/>
        <v>0</v>
      </c>
      <c r="AP217" s="145">
        <f t="shared" si="128"/>
        <v>0</v>
      </c>
      <c r="AQ217" s="414">
        <f t="shared" si="129"/>
        <v>3939</v>
      </c>
      <c r="AR217" s="197">
        <f t="shared" si="134"/>
        <v>328.25</v>
      </c>
      <c r="AS217" s="50">
        <f t="shared" si="135"/>
        <v>567216</v>
      </c>
      <c r="AT217" s="50">
        <f t="shared" si="136"/>
        <v>0</v>
      </c>
      <c r="AU217" s="50">
        <f t="shared" si="137"/>
        <v>0</v>
      </c>
      <c r="AV217" s="50">
        <f t="shared" si="138"/>
        <v>0</v>
      </c>
      <c r="AW217" s="50">
        <f t="shared" si="110"/>
        <v>0</v>
      </c>
      <c r="AX217" s="50">
        <f t="shared" si="111"/>
        <v>0</v>
      </c>
      <c r="AY217" s="45">
        <f t="shared" si="112"/>
        <v>567216</v>
      </c>
      <c r="AZ217" s="45">
        <f t="shared" si="113"/>
        <v>47268</v>
      </c>
      <c r="BA217" s="429">
        <v>44972</v>
      </c>
      <c r="BB217" s="182"/>
    </row>
    <row r="218" spans="1:54" ht="15" customHeight="1" x14ac:dyDescent="0.25">
      <c r="A218" s="43" t="s">
        <v>706</v>
      </c>
      <c r="B218" s="84" t="s">
        <v>608</v>
      </c>
      <c r="C218" s="213" t="s">
        <v>698</v>
      </c>
      <c r="D218" s="188" t="s">
        <v>662</v>
      </c>
      <c r="E218" s="94" t="s">
        <v>701</v>
      </c>
      <c r="F218" s="214" t="str">
        <f>VLOOKUP(G218,Lookups!$T$3:$U$2497,2,FALSE)</f>
        <v>CAT 2</v>
      </c>
      <c r="G218" s="76" t="str">
        <f>VLOOKUP(E218,Lookups!$S$3:$T$2492,2,FALSE)</f>
        <v>xxxxxxxxxx2</v>
      </c>
      <c r="H218" s="181" t="str">
        <f t="shared" si="139"/>
        <v>UNFI East + West xxxxxxxxxx2</v>
      </c>
      <c r="I218" s="43"/>
      <c r="J218" s="43">
        <v>303</v>
      </c>
      <c r="K218" s="161">
        <v>44958</v>
      </c>
      <c r="L218" s="43" t="s">
        <v>98</v>
      </c>
      <c r="M218" s="154">
        <v>45200</v>
      </c>
      <c r="N218" s="225">
        <v>1</v>
      </c>
      <c r="O218" s="223">
        <f>VLOOKUP(E218,Lookups!$AD$3:$AE$148,2,FALSE)</f>
        <v>1.2309971689999999</v>
      </c>
      <c r="P218" s="226">
        <f>VLOOKUP(E218,Lookups!$AH$3:$AI$148,2,FALSE)</f>
        <v>2.5038011689999999</v>
      </c>
      <c r="Q218" s="174">
        <f>VLOOKUP(E218,Lookups!$C$3:$D$249,2,FALSE)</f>
        <v>12</v>
      </c>
      <c r="R218" s="227">
        <f>VLOOKUP(E218,Lookups!$C$3:$E$148,2,FALSE)</f>
        <v>12</v>
      </c>
      <c r="S218" s="156">
        <v>3</v>
      </c>
      <c r="T218" s="46" t="e">
        <f>IF(#REF!="A",#REF!*0.5)+_xlfn.IFNA(#N/A,0)</f>
        <v>#REF!</v>
      </c>
      <c r="U218" s="46" t="e">
        <f>IF(#REF!="b",#REF!*0.25)+_xlfn.IFNA(#N/A,0)</f>
        <v>#REF!</v>
      </c>
      <c r="V218" s="46" t="e">
        <f>IF(#REF!="C",#REF!*0.125)+_xlfn.IFNA(#N/A,0)</f>
        <v>#REF!</v>
      </c>
      <c r="W218" s="46">
        <f t="shared" si="115"/>
        <v>0</v>
      </c>
      <c r="X218" s="46">
        <f t="shared" si="116"/>
        <v>0</v>
      </c>
      <c r="Y218" s="71">
        <f t="shared" si="117"/>
        <v>909</v>
      </c>
      <c r="Z218" s="71"/>
      <c r="AA218" s="71"/>
      <c r="AB218" s="71"/>
      <c r="AC218" s="112">
        <f t="shared" si="118"/>
        <v>0</v>
      </c>
      <c r="AD218" s="112">
        <f t="shared" si="119"/>
        <v>0</v>
      </c>
      <c r="AE218" s="53">
        <f t="shared" si="120"/>
        <v>47268</v>
      </c>
      <c r="AF218" s="47">
        <f t="shared" si="121"/>
        <v>0</v>
      </c>
      <c r="AG218" s="47">
        <f t="shared" si="122"/>
        <v>0</v>
      </c>
      <c r="AH218" s="47">
        <f t="shared" si="123"/>
        <v>0</v>
      </c>
      <c r="AI218" s="47">
        <f t="shared" si="124"/>
        <v>0</v>
      </c>
      <c r="AJ218" s="47">
        <f t="shared" si="125"/>
        <v>0</v>
      </c>
      <c r="AK218" s="48">
        <f t="shared" si="126"/>
        <v>3939</v>
      </c>
      <c r="AL218" s="48"/>
      <c r="AM218" s="48"/>
      <c r="AN218" s="145"/>
      <c r="AO218" s="145">
        <f t="shared" si="127"/>
        <v>0</v>
      </c>
      <c r="AP218" s="145">
        <f t="shared" si="128"/>
        <v>0</v>
      </c>
      <c r="AQ218" s="414">
        <f t="shared" si="129"/>
        <v>3939</v>
      </c>
      <c r="AR218" s="197">
        <f t="shared" si="134"/>
        <v>328.25</v>
      </c>
      <c r="AS218" s="50">
        <f t="shared" si="135"/>
        <v>567216</v>
      </c>
      <c r="AT218" s="50">
        <f t="shared" si="136"/>
        <v>0</v>
      </c>
      <c r="AU218" s="50">
        <f t="shared" si="137"/>
        <v>0</v>
      </c>
      <c r="AV218" s="50">
        <f t="shared" si="138"/>
        <v>0</v>
      </c>
      <c r="AW218" s="50">
        <f t="shared" si="110"/>
        <v>0</v>
      </c>
      <c r="AX218" s="50">
        <f t="shared" si="111"/>
        <v>0</v>
      </c>
      <c r="AY218" s="45">
        <f t="shared" si="112"/>
        <v>567216</v>
      </c>
      <c r="AZ218" s="437">
        <f t="shared" si="113"/>
        <v>47268</v>
      </c>
      <c r="BA218" s="442">
        <v>44972</v>
      </c>
      <c r="BB218" s="186"/>
    </row>
    <row r="219" spans="1:54" ht="15" customHeight="1" x14ac:dyDescent="0.25">
      <c r="A219" s="43" t="s">
        <v>706</v>
      </c>
      <c r="B219" s="84" t="s">
        <v>608</v>
      </c>
      <c r="C219" s="213" t="s">
        <v>164</v>
      </c>
      <c r="D219" s="188" t="s">
        <v>661</v>
      </c>
      <c r="E219" s="191" t="s">
        <v>702</v>
      </c>
      <c r="F219" s="214" t="str">
        <f>VLOOKUP(G219,Lookups!$T$3:$U$2497,2,FALSE)</f>
        <v>CAT 3</v>
      </c>
      <c r="G219" s="76" t="str">
        <f>VLOOKUP(E219,Lookups!$S$3:$T$2492,2,FALSE)</f>
        <v>xxxxxxxxxx3</v>
      </c>
      <c r="H219" s="181" t="str">
        <f t="shared" si="139"/>
        <v>UNFI East xxxxxxxxxx3</v>
      </c>
      <c r="I219" s="213">
        <v>64</v>
      </c>
      <c r="J219" s="213">
        <v>86</v>
      </c>
      <c r="K219" s="192">
        <v>44166</v>
      </c>
      <c r="L219" s="213" t="s">
        <v>99</v>
      </c>
      <c r="M219" s="164">
        <v>44348</v>
      </c>
      <c r="N219" s="225">
        <v>1</v>
      </c>
      <c r="O219" s="223">
        <f>VLOOKUP(E219,Lookups!$AD$3:$AE$148,2,FALSE)</f>
        <v>1.169229504</v>
      </c>
      <c r="P219" s="226">
        <f>VLOOKUP(E219,Lookups!$AH$3:$AI$148,2,FALSE)</f>
        <v>2.8760148220000001</v>
      </c>
      <c r="Q219" s="174">
        <f>VLOOKUP(E219,Lookups!$C$3:$D$249,2,FALSE)</f>
        <v>12</v>
      </c>
      <c r="R219" s="227">
        <f>VLOOKUP(E219,Lookups!$C$3:$E$148,2,FALSE)</f>
        <v>12</v>
      </c>
      <c r="S219" s="156"/>
      <c r="T219" s="46" t="e">
        <f>IF(#REF!="A",#REF!*0.5)+_xlfn.IFNA(#N/A,0)</f>
        <v>#REF!</v>
      </c>
      <c r="U219" s="46" t="e">
        <f>IF(#REF!="b",#REF!*0.25)+_xlfn.IFNA(#N/A,0)</f>
        <v>#REF!</v>
      </c>
      <c r="V219" s="46" t="e">
        <f>IF(#REF!="C",#REF!*0.125)+_xlfn.IFNA(#N/A,0)</f>
        <v>#REF!</v>
      </c>
      <c r="W219" s="46">
        <f t="shared" si="115"/>
        <v>0</v>
      </c>
      <c r="X219" s="46">
        <f t="shared" si="116"/>
        <v>2.8760148220000001</v>
      </c>
      <c r="Y219" s="71">
        <f t="shared" si="117"/>
        <v>0</v>
      </c>
      <c r="Z219" s="71"/>
      <c r="AA219" s="71"/>
      <c r="AB219" s="71"/>
      <c r="AC219" s="112">
        <f t="shared" si="118"/>
        <v>0</v>
      </c>
      <c r="AD219" s="112">
        <f t="shared" si="119"/>
        <v>247.33727469200002</v>
      </c>
      <c r="AE219" s="53">
        <f t="shared" si="120"/>
        <v>0</v>
      </c>
      <c r="AF219" s="47">
        <f t="shared" si="121"/>
        <v>0</v>
      </c>
      <c r="AG219" s="47">
        <f t="shared" si="122"/>
        <v>0</v>
      </c>
      <c r="AH219" s="47">
        <f t="shared" si="123"/>
        <v>0</v>
      </c>
      <c r="AI219" s="47">
        <f t="shared" si="124"/>
        <v>0</v>
      </c>
      <c r="AJ219" s="47">
        <f t="shared" si="125"/>
        <v>12861.538283984</v>
      </c>
      <c r="AK219" s="48">
        <f t="shared" si="126"/>
        <v>0</v>
      </c>
      <c r="AL219" s="48"/>
      <c r="AM219" s="48"/>
      <c r="AN219" s="145"/>
      <c r="AO219" s="145">
        <f t="shared" si="127"/>
        <v>0</v>
      </c>
      <c r="AP219" s="145">
        <f t="shared" si="128"/>
        <v>1071.7948569986668</v>
      </c>
      <c r="AQ219" s="414">
        <f t="shared" si="129"/>
        <v>1071.7948569986668</v>
      </c>
      <c r="AR219" s="197">
        <f t="shared" si="134"/>
        <v>89.316238083222231</v>
      </c>
      <c r="AS219" s="50">
        <f t="shared" si="135"/>
        <v>0</v>
      </c>
      <c r="AT219" s="50">
        <f t="shared" si="136"/>
        <v>0</v>
      </c>
      <c r="AU219" s="50">
        <f t="shared" si="137"/>
        <v>0</v>
      </c>
      <c r="AV219" s="50">
        <f t="shared" si="138"/>
        <v>0</v>
      </c>
      <c r="AW219" s="50">
        <f t="shared" si="110"/>
        <v>0</v>
      </c>
      <c r="AX219" s="50">
        <f t="shared" si="111"/>
        <v>154338.459407808</v>
      </c>
      <c r="AY219" s="45">
        <f t="shared" si="112"/>
        <v>154338.459407808</v>
      </c>
      <c r="AZ219" s="437">
        <f t="shared" si="113"/>
        <v>12861.538283984</v>
      </c>
      <c r="BA219" s="439">
        <v>44579</v>
      </c>
      <c r="BB219" s="200"/>
    </row>
    <row r="220" spans="1:54" ht="15" customHeight="1" x14ac:dyDescent="0.25">
      <c r="A220" s="43" t="s">
        <v>706</v>
      </c>
      <c r="B220" s="84" t="s">
        <v>608</v>
      </c>
      <c r="C220" s="213" t="s">
        <v>164</v>
      </c>
      <c r="D220" s="188" t="s">
        <v>661</v>
      </c>
      <c r="E220" s="191" t="s">
        <v>703</v>
      </c>
      <c r="F220" s="214" t="str">
        <f>VLOOKUP(G220,Lookups!$T$3:$U$2497,2,FALSE)</f>
        <v>CAT 4</v>
      </c>
      <c r="G220" s="76" t="str">
        <f>VLOOKUP(E220,Lookups!$S$3:$T$2492,2,FALSE)</f>
        <v>xxxxxxxxxx4</v>
      </c>
      <c r="H220" s="181" t="str">
        <f t="shared" si="139"/>
        <v>UNFI East xxxxxxxxxx4</v>
      </c>
      <c r="I220" s="213"/>
      <c r="J220" s="213">
        <v>50</v>
      </c>
      <c r="K220" s="192">
        <v>44166</v>
      </c>
      <c r="L220" s="213" t="s">
        <v>99</v>
      </c>
      <c r="M220" s="164">
        <v>44348</v>
      </c>
      <c r="N220" s="225">
        <v>1</v>
      </c>
      <c r="O220" s="223">
        <f>VLOOKUP(E220,Lookups!$AD$3:$AE$148,2,FALSE)</f>
        <v>1.2623833040000001</v>
      </c>
      <c r="P220" s="226">
        <f>VLOOKUP(E220,Lookups!$AH$3:$AI$148,2,FALSE)</f>
        <v>2.370249088</v>
      </c>
      <c r="Q220" s="174">
        <f>VLOOKUP(E220,Lookups!$C$3:$D$249,2,FALSE)</f>
        <v>12</v>
      </c>
      <c r="R220" s="227">
        <f>VLOOKUP(E220,Lookups!$C$3:$E$148,2,FALSE)</f>
        <v>12</v>
      </c>
      <c r="S220" s="156"/>
      <c r="T220" s="46" t="e">
        <f>IF(#REF!="A",#REF!*0.5)+_xlfn.IFNA(#N/A,0)</f>
        <v>#REF!</v>
      </c>
      <c r="U220" s="46" t="e">
        <f>IF(#REF!="b",#REF!*0.25)+_xlfn.IFNA(#N/A,0)</f>
        <v>#REF!</v>
      </c>
      <c r="V220" s="46" t="e">
        <f>IF(#REF!="C",#REF!*0.125)+_xlfn.IFNA(#N/A,0)</f>
        <v>#REF!</v>
      </c>
      <c r="W220" s="46">
        <f t="shared" si="115"/>
        <v>0</v>
      </c>
      <c r="X220" s="46">
        <f t="shared" si="116"/>
        <v>2.370249088</v>
      </c>
      <c r="Y220" s="71">
        <f t="shared" si="117"/>
        <v>0</v>
      </c>
      <c r="Z220" s="71"/>
      <c r="AA220" s="71"/>
      <c r="AB220" s="71"/>
      <c r="AC220" s="112">
        <f t="shared" si="118"/>
        <v>0</v>
      </c>
      <c r="AD220" s="112">
        <f t="shared" si="119"/>
        <v>118.5124544</v>
      </c>
      <c r="AE220" s="53">
        <f t="shared" si="120"/>
        <v>0</v>
      </c>
      <c r="AF220" s="47">
        <f t="shared" si="121"/>
        <v>0</v>
      </c>
      <c r="AG220" s="47">
        <f t="shared" si="122"/>
        <v>0</v>
      </c>
      <c r="AH220" s="47">
        <f t="shared" si="123"/>
        <v>0</v>
      </c>
      <c r="AI220" s="47">
        <f t="shared" si="124"/>
        <v>0</v>
      </c>
      <c r="AJ220" s="47">
        <f t="shared" si="125"/>
        <v>6162.6476287999994</v>
      </c>
      <c r="AK220" s="48">
        <f t="shared" si="126"/>
        <v>0</v>
      </c>
      <c r="AL220" s="48"/>
      <c r="AM220" s="48"/>
      <c r="AN220" s="145"/>
      <c r="AO220" s="145">
        <f t="shared" si="127"/>
        <v>0</v>
      </c>
      <c r="AP220" s="145">
        <f t="shared" si="128"/>
        <v>513.55396906666658</v>
      </c>
      <c r="AQ220" s="414">
        <f t="shared" si="129"/>
        <v>513.55396906666658</v>
      </c>
      <c r="AR220" s="197">
        <f t="shared" si="134"/>
        <v>42.796164088888879</v>
      </c>
      <c r="AS220" s="50">
        <f t="shared" si="135"/>
        <v>0</v>
      </c>
      <c r="AT220" s="50">
        <f t="shared" si="136"/>
        <v>0</v>
      </c>
      <c r="AU220" s="50">
        <f t="shared" si="137"/>
        <v>0</v>
      </c>
      <c r="AV220" s="50">
        <f t="shared" si="138"/>
        <v>0</v>
      </c>
      <c r="AW220" s="50">
        <f t="shared" si="110"/>
        <v>0</v>
      </c>
      <c r="AX220" s="50">
        <f t="shared" si="111"/>
        <v>73951.771545600001</v>
      </c>
      <c r="AY220" s="45">
        <f t="shared" si="112"/>
        <v>73951.771545600001</v>
      </c>
      <c r="AZ220" s="437">
        <f t="shared" si="113"/>
        <v>6162.6476288000003</v>
      </c>
      <c r="BA220" s="439">
        <v>44579</v>
      </c>
      <c r="BB220" s="183"/>
    </row>
    <row r="221" spans="1:54" ht="15" customHeight="1" x14ac:dyDescent="0.25">
      <c r="A221" s="43" t="s">
        <v>706</v>
      </c>
      <c r="B221" s="84" t="s">
        <v>608</v>
      </c>
      <c r="C221" s="213" t="s">
        <v>164</v>
      </c>
      <c r="D221" s="188" t="s">
        <v>661</v>
      </c>
      <c r="E221" s="191" t="s">
        <v>704</v>
      </c>
      <c r="F221" s="214" t="str">
        <f>VLOOKUP(G221,Lookups!$T$3:$U$2497,2,FALSE)</f>
        <v>CAT 5</v>
      </c>
      <c r="G221" s="76" t="str">
        <f>VLOOKUP(E221,Lookups!$S$3:$T$2492,2,FALSE)</f>
        <v>xxxxxxxxxx5</v>
      </c>
      <c r="H221" s="181" t="str">
        <f t="shared" si="139"/>
        <v>UNFI East xxxxxxxxxx5</v>
      </c>
      <c r="I221" s="213"/>
      <c r="J221" s="213">
        <v>50</v>
      </c>
      <c r="K221" s="192">
        <v>44166</v>
      </c>
      <c r="L221" s="213" t="s">
        <v>99</v>
      </c>
      <c r="M221" s="164">
        <v>44348</v>
      </c>
      <c r="N221" s="225">
        <v>1</v>
      </c>
      <c r="O221" s="223">
        <f>VLOOKUP(E221,Lookups!$AD$3:$AE$148,2,FALSE)</f>
        <v>1.0035713159999999</v>
      </c>
      <c r="P221" s="226">
        <f>VLOOKUP(E221,Lookups!$AH$3:$AI$148,2,FALSE)</f>
        <v>1.926370728</v>
      </c>
      <c r="Q221" s="174">
        <f>VLOOKUP(E221,Lookups!$C$3:$D$249,2,FALSE)</f>
        <v>12</v>
      </c>
      <c r="R221" s="227">
        <f>VLOOKUP(E221,Lookups!$C$3:$E$148,2,FALSE)</f>
        <v>12</v>
      </c>
      <c r="S221" s="156"/>
      <c r="T221" s="46" t="e">
        <f>IF(#REF!="A",#REF!*0.5)+_xlfn.IFNA(#N/A,0)</f>
        <v>#REF!</v>
      </c>
      <c r="U221" s="46" t="e">
        <f>IF(#REF!="b",#REF!*0.25)+_xlfn.IFNA(#N/A,0)</f>
        <v>#REF!</v>
      </c>
      <c r="V221" s="46" t="e">
        <f>IF(#REF!="C",#REF!*0.125)+_xlfn.IFNA(#N/A,0)</f>
        <v>#REF!</v>
      </c>
      <c r="W221" s="46">
        <f t="shared" si="115"/>
        <v>0</v>
      </c>
      <c r="X221" s="46">
        <f t="shared" si="116"/>
        <v>1.926370728</v>
      </c>
      <c r="Y221" s="71">
        <f t="shared" si="117"/>
        <v>0</v>
      </c>
      <c r="Z221" s="71"/>
      <c r="AA221" s="71"/>
      <c r="AB221" s="71"/>
      <c r="AC221" s="112">
        <f t="shared" si="118"/>
        <v>0</v>
      </c>
      <c r="AD221" s="112">
        <f t="shared" si="119"/>
        <v>96.318536399999999</v>
      </c>
      <c r="AE221" s="53">
        <f t="shared" si="120"/>
        <v>0</v>
      </c>
      <c r="AF221" s="47">
        <f t="shared" si="121"/>
        <v>0</v>
      </c>
      <c r="AG221" s="47">
        <f t="shared" si="122"/>
        <v>0</v>
      </c>
      <c r="AH221" s="47">
        <f t="shared" si="123"/>
        <v>0</v>
      </c>
      <c r="AI221" s="47">
        <f t="shared" si="124"/>
        <v>0</v>
      </c>
      <c r="AJ221" s="47">
        <f t="shared" si="125"/>
        <v>5008.5638927999998</v>
      </c>
      <c r="AK221" s="48">
        <f t="shared" si="126"/>
        <v>0</v>
      </c>
      <c r="AL221" s="48"/>
      <c r="AM221" s="48"/>
      <c r="AN221" s="145"/>
      <c r="AO221" s="145">
        <f t="shared" si="127"/>
        <v>0</v>
      </c>
      <c r="AP221" s="145">
        <f t="shared" si="128"/>
        <v>417.38032440000001</v>
      </c>
      <c r="AQ221" s="414">
        <f t="shared" si="129"/>
        <v>417.38032440000001</v>
      </c>
      <c r="AR221" s="197">
        <f t="shared" si="134"/>
        <v>34.781693699999998</v>
      </c>
      <c r="AS221" s="50">
        <f t="shared" si="135"/>
        <v>0</v>
      </c>
      <c r="AT221" s="50">
        <f t="shared" si="136"/>
        <v>0</v>
      </c>
      <c r="AU221" s="50">
        <f t="shared" si="137"/>
        <v>0</v>
      </c>
      <c r="AV221" s="50">
        <f t="shared" si="138"/>
        <v>0</v>
      </c>
      <c r="AW221" s="50">
        <f t="shared" si="110"/>
        <v>0</v>
      </c>
      <c r="AX221" s="50">
        <f t="shared" si="111"/>
        <v>60102.766713599995</v>
      </c>
      <c r="AY221" s="45">
        <f t="shared" si="112"/>
        <v>60102.766713599995</v>
      </c>
      <c r="AZ221" s="437">
        <f t="shared" si="113"/>
        <v>5008.5638927999998</v>
      </c>
      <c r="BA221" s="439">
        <v>44579</v>
      </c>
      <c r="BB221" s="183"/>
    </row>
    <row r="222" spans="1:54" ht="15" customHeight="1" x14ac:dyDescent="0.25">
      <c r="A222" s="213" t="s">
        <v>707</v>
      </c>
      <c r="B222" s="84" t="s">
        <v>155</v>
      </c>
      <c r="C222" s="213" t="s">
        <v>167</v>
      </c>
      <c r="D222" s="188" t="s">
        <v>661</v>
      </c>
      <c r="E222" s="94" t="s">
        <v>700</v>
      </c>
      <c r="F222" s="214" t="str">
        <f>VLOOKUP(G222,Lookups!$T$3:$U$2497,2,FALSE)</f>
        <v>CAT 1</v>
      </c>
      <c r="G222" s="76" t="str">
        <f>VLOOKUP(E222,Lookups!$S$3:$T$2492,2,FALSE)</f>
        <v>xxxxxxxxxx1</v>
      </c>
      <c r="H222" s="181" t="str">
        <f t="shared" si="139"/>
        <v>Kehe West xxxxxxxxxx1</v>
      </c>
      <c r="I222" s="43"/>
      <c r="J222" s="43">
        <v>27</v>
      </c>
      <c r="K222" s="161">
        <v>43922</v>
      </c>
      <c r="L222" s="43" t="s">
        <v>99</v>
      </c>
      <c r="M222" s="171">
        <v>44440</v>
      </c>
      <c r="N222" s="225" t="s">
        <v>646</v>
      </c>
      <c r="O222" s="223">
        <f>VLOOKUP(E222,Lookups!$AD$3:$AE$148,2,FALSE)</f>
        <v>1.2</v>
      </c>
      <c r="P222" s="226">
        <f>VLOOKUP(E222,Lookups!$AH$3:$AI$148,2,FALSE)</f>
        <v>3</v>
      </c>
      <c r="Q222" s="174">
        <f>VLOOKUP(E222,Lookups!$C$3:$D$249,2,FALSE)</f>
        <v>12</v>
      </c>
      <c r="R222" s="227">
        <f>VLOOKUP(E222,Lookups!$C$3:$E$148,2,FALSE)</f>
        <v>12</v>
      </c>
      <c r="S222" s="156"/>
      <c r="T222" s="46" t="e">
        <f>IF(#REF!="A",#REF!*0.5)+_xlfn.IFNA(#N/A,0)</f>
        <v>#REF!</v>
      </c>
      <c r="U222" s="46" t="e">
        <f>IF(#REF!="b",#REF!*0.25)+_xlfn.IFNA(#N/A,0)</f>
        <v>#REF!</v>
      </c>
      <c r="V222" s="46" t="e">
        <f>IF(#REF!="C",#REF!*0.125)+_xlfn.IFNA(#N/A,0)</f>
        <v>#REF!</v>
      </c>
      <c r="W222" s="46">
        <f t="shared" si="115"/>
        <v>0</v>
      </c>
      <c r="X222" s="46">
        <f t="shared" si="116"/>
        <v>3</v>
      </c>
      <c r="Y222" s="71">
        <f t="shared" si="117"/>
        <v>0</v>
      </c>
      <c r="Z222" s="71"/>
      <c r="AA222" s="71"/>
      <c r="AB222" s="71"/>
      <c r="AC222" s="112">
        <f t="shared" si="118"/>
        <v>0</v>
      </c>
      <c r="AD222" s="112">
        <f t="shared" si="119"/>
        <v>81</v>
      </c>
      <c r="AE222" s="53">
        <f t="shared" si="120"/>
        <v>0</v>
      </c>
      <c r="AF222" s="47">
        <f t="shared" si="121"/>
        <v>0</v>
      </c>
      <c r="AG222" s="47">
        <f t="shared" si="122"/>
        <v>0</v>
      </c>
      <c r="AH222" s="47">
        <f t="shared" si="123"/>
        <v>0</v>
      </c>
      <c r="AI222" s="47">
        <f t="shared" si="124"/>
        <v>0</v>
      </c>
      <c r="AJ222" s="47">
        <f t="shared" si="125"/>
        <v>4212</v>
      </c>
      <c r="AK222" s="48">
        <f t="shared" si="126"/>
        <v>0</v>
      </c>
      <c r="AL222" s="48"/>
      <c r="AM222" s="48"/>
      <c r="AN222" s="145"/>
      <c r="AO222" s="145">
        <f t="shared" si="127"/>
        <v>0</v>
      </c>
      <c r="AP222" s="145">
        <f t="shared" si="128"/>
        <v>351</v>
      </c>
      <c r="AQ222" s="414">
        <f t="shared" si="129"/>
        <v>351</v>
      </c>
      <c r="AR222" s="197">
        <f t="shared" si="134"/>
        <v>29.25</v>
      </c>
      <c r="AS222" s="50">
        <f t="shared" si="135"/>
        <v>0</v>
      </c>
      <c r="AT222" s="50">
        <f t="shared" si="136"/>
        <v>0</v>
      </c>
      <c r="AU222" s="50">
        <f t="shared" si="137"/>
        <v>0</v>
      </c>
      <c r="AV222" s="50">
        <f t="shared" si="138"/>
        <v>0</v>
      </c>
      <c r="AW222" s="50">
        <f t="shared" si="110"/>
        <v>0</v>
      </c>
      <c r="AX222" s="50">
        <f t="shared" si="111"/>
        <v>50544</v>
      </c>
      <c r="AY222" s="45">
        <f t="shared" si="112"/>
        <v>50544</v>
      </c>
      <c r="AZ222" s="437">
        <f t="shared" si="113"/>
        <v>4212</v>
      </c>
      <c r="BA222" s="439">
        <v>44439</v>
      </c>
      <c r="BB222" s="216"/>
    </row>
    <row r="223" spans="1:54" ht="15" customHeight="1" x14ac:dyDescent="0.25">
      <c r="A223" s="213" t="s">
        <v>707</v>
      </c>
      <c r="B223" s="84" t="s">
        <v>155</v>
      </c>
      <c r="C223" s="213" t="s">
        <v>167</v>
      </c>
      <c r="D223" s="188" t="s">
        <v>661</v>
      </c>
      <c r="E223" s="94" t="s">
        <v>701</v>
      </c>
      <c r="F223" s="214" t="str">
        <f>VLOOKUP(G223,Lookups!$T$3:$U$2497,2,FALSE)</f>
        <v>CAT 2</v>
      </c>
      <c r="G223" s="76" t="str">
        <f>VLOOKUP(E223,Lookups!$S$3:$T$2492,2,FALSE)</f>
        <v>xxxxxxxxxx2</v>
      </c>
      <c r="H223" s="181" t="str">
        <f t="shared" si="139"/>
        <v>Kehe West xxxxxxxxxx2</v>
      </c>
      <c r="I223" s="43"/>
      <c r="J223" s="43">
        <v>27</v>
      </c>
      <c r="K223" s="161">
        <v>44317</v>
      </c>
      <c r="L223" s="43" t="s">
        <v>99</v>
      </c>
      <c r="M223" s="171">
        <v>44440</v>
      </c>
      <c r="N223" s="225" t="s">
        <v>646</v>
      </c>
      <c r="O223" s="223">
        <f>VLOOKUP(E223,Lookups!$AD$3:$AE$148,2,FALSE)</f>
        <v>1.2309971689999999</v>
      </c>
      <c r="P223" s="226">
        <f>VLOOKUP(E223,Lookups!$AH$3:$AI$148,2,FALSE)</f>
        <v>2.5038011689999999</v>
      </c>
      <c r="Q223" s="174">
        <f>VLOOKUP(E223,Lookups!$C$3:$D$249,2,FALSE)</f>
        <v>12</v>
      </c>
      <c r="R223" s="227">
        <f>VLOOKUP(E223,Lookups!$C$3:$E$148,2,FALSE)</f>
        <v>12</v>
      </c>
      <c r="S223" s="155"/>
      <c r="T223" s="46" t="e">
        <f>IF(#REF!="A",#REF!*0.5)+_xlfn.IFNA(#N/A,0)</f>
        <v>#REF!</v>
      </c>
      <c r="U223" s="46" t="e">
        <f>IF(#REF!="b",#REF!*0.25)+_xlfn.IFNA(#N/A,0)</f>
        <v>#REF!</v>
      </c>
      <c r="V223" s="46" t="e">
        <f>IF(#REF!="C",#REF!*0.125)+_xlfn.IFNA(#N/A,0)</f>
        <v>#REF!</v>
      </c>
      <c r="W223" s="46">
        <f t="shared" si="115"/>
        <v>0</v>
      </c>
      <c r="X223" s="46">
        <f t="shared" si="116"/>
        <v>2.5038011689999999</v>
      </c>
      <c r="Y223" s="71">
        <f t="shared" si="117"/>
        <v>0</v>
      </c>
      <c r="Z223" s="71"/>
      <c r="AA223" s="71"/>
      <c r="AB223" s="71"/>
      <c r="AC223" s="112">
        <f t="shared" si="118"/>
        <v>0</v>
      </c>
      <c r="AD223" s="112">
        <f t="shared" si="119"/>
        <v>67.602631563000003</v>
      </c>
      <c r="AE223" s="53">
        <f t="shared" si="120"/>
        <v>0</v>
      </c>
      <c r="AF223" s="47">
        <f t="shared" si="121"/>
        <v>0</v>
      </c>
      <c r="AG223" s="47">
        <f t="shared" si="122"/>
        <v>0</v>
      </c>
      <c r="AH223" s="47">
        <f t="shared" si="123"/>
        <v>0</v>
      </c>
      <c r="AI223" s="47">
        <f t="shared" si="124"/>
        <v>0</v>
      </c>
      <c r="AJ223" s="47">
        <f t="shared" si="125"/>
        <v>3515.3368412760001</v>
      </c>
      <c r="AK223" s="48">
        <f t="shared" si="126"/>
        <v>0</v>
      </c>
      <c r="AL223" s="48"/>
      <c r="AM223" s="48"/>
      <c r="AN223" s="145"/>
      <c r="AO223" s="145">
        <f t="shared" si="127"/>
        <v>0</v>
      </c>
      <c r="AP223" s="145">
        <f t="shared" si="128"/>
        <v>292.94473677299999</v>
      </c>
      <c r="AQ223" s="414">
        <f t="shared" si="129"/>
        <v>292.94473677299999</v>
      </c>
      <c r="AR223" s="197">
        <f t="shared" si="134"/>
        <v>24.412061397749998</v>
      </c>
      <c r="AS223" s="50">
        <f t="shared" si="135"/>
        <v>0</v>
      </c>
      <c r="AT223" s="50">
        <f t="shared" si="136"/>
        <v>0</v>
      </c>
      <c r="AU223" s="50">
        <f t="shared" si="137"/>
        <v>0</v>
      </c>
      <c r="AV223" s="50">
        <f t="shared" si="138"/>
        <v>0</v>
      </c>
      <c r="AW223" s="50">
        <f t="shared" si="110"/>
        <v>0</v>
      </c>
      <c r="AX223" s="50">
        <f t="shared" si="111"/>
        <v>42184.042095312005</v>
      </c>
      <c r="AY223" s="45">
        <f t="shared" si="112"/>
        <v>42184.042095312005</v>
      </c>
      <c r="AZ223" s="437">
        <f t="shared" si="113"/>
        <v>3515.3368412760005</v>
      </c>
      <c r="BA223" s="439">
        <v>44439</v>
      </c>
      <c r="BB223" s="216"/>
    </row>
    <row r="224" spans="1:54" ht="15" customHeight="1" x14ac:dyDescent="0.25">
      <c r="A224" s="213" t="s">
        <v>707</v>
      </c>
      <c r="B224" s="84" t="s">
        <v>155</v>
      </c>
      <c r="C224" s="213" t="s">
        <v>167</v>
      </c>
      <c r="D224" s="188" t="s">
        <v>661</v>
      </c>
      <c r="E224" s="191" t="s">
        <v>702</v>
      </c>
      <c r="F224" s="214" t="str">
        <f>VLOOKUP(G224,Lookups!$T$3:$U$2497,2,FALSE)</f>
        <v>CAT 3</v>
      </c>
      <c r="G224" s="76" t="str">
        <f>VLOOKUP(E224,Lookups!$S$3:$T$2492,2,FALSE)</f>
        <v>xxxxxxxxxx3</v>
      </c>
      <c r="H224" s="181" t="str">
        <f t="shared" si="139"/>
        <v>Kehe West xxxxxxxxxx3</v>
      </c>
      <c r="I224" s="43"/>
      <c r="J224" s="43"/>
      <c r="K224" s="161">
        <v>44287</v>
      </c>
      <c r="L224" s="43" t="s">
        <v>97</v>
      </c>
      <c r="M224" s="171" t="s">
        <v>133</v>
      </c>
      <c r="N224" s="237" t="s">
        <v>133</v>
      </c>
      <c r="O224" s="223">
        <f>VLOOKUP(E224,Lookups!$AD$3:$AE$148,2,FALSE)</f>
        <v>1.169229504</v>
      </c>
      <c r="P224" s="226">
        <f>VLOOKUP(E224,Lookups!$AH$3:$AI$148,2,FALSE)</f>
        <v>2.8760148220000001</v>
      </c>
      <c r="Q224" s="174">
        <f>VLOOKUP(E224,Lookups!$C$3:$D$249,2,FALSE)</f>
        <v>12</v>
      </c>
      <c r="R224" s="227">
        <f>VLOOKUP(E224,Lookups!$C$3:$E$148,2,FALSE)</f>
        <v>12</v>
      </c>
      <c r="S224" s="155"/>
      <c r="T224" s="46" t="e">
        <f>IF(#REF!="A",#REF!*0.5)+_xlfn.IFNA(#N/A,0)</f>
        <v>#REF!</v>
      </c>
      <c r="U224" s="46" t="e">
        <f>IF(#REF!="b",#REF!*0.25)+_xlfn.IFNA(#N/A,0)</f>
        <v>#REF!</v>
      </c>
      <c r="V224" s="46" t="e">
        <f>IF(#REF!="C",#REF!*0.125)+_xlfn.IFNA(#N/A,0)</f>
        <v>#REF!</v>
      </c>
      <c r="W224" s="46">
        <f t="shared" si="115"/>
        <v>0</v>
      </c>
      <c r="X224" s="46">
        <f t="shared" si="116"/>
        <v>2.8760148220000001</v>
      </c>
      <c r="Y224" s="71">
        <f t="shared" si="117"/>
        <v>0</v>
      </c>
      <c r="Z224" s="71"/>
      <c r="AA224" s="71"/>
      <c r="AB224" s="71"/>
      <c r="AC224" s="112">
        <f t="shared" si="118"/>
        <v>0</v>
      </c>
      <c r="AD224" s="112">
        <f t="shared" si="119"/>
        <v>0</v>
      </c>
      <c r="AE224" s="53">
        <f t="shared" si="120"/>
        <v>0</v>
      </c>
      <c r="AF224" s="47">
        <f t="shared" si="121"/>
        <v>0</v>
      </c>
      <c r="AG224" s="47">
        <f t="shared" si="122"/>
        <v>0</v>
      </c>
      <c r="AH224" s="47">
        <f t="shared" si="123"/>
        <v>0</v>
      </c>
      <c r="AI224" s="47">
        <f t="shared" si="124"/>
        <v>0</v>
      </c>
      <c r="AJ224" s="47">
        <f t="shared" si="125"/>
        <v>0</v>
      </c>
      <c r="AK224" s="48">
        <f t="shared" si="126"/>
        <v>0</v>
      </c>
      <c r="AL224" s="48"/>
      <c r="AM224" s="48"/>
      <c r="AN224" s="145"/>
      <c r="AO224" s="145">
        <f t="shared" si="127"/>
        <v>0</v>
      </c>
      <c r="AP224" s="145">
        <f t="shared" si="128"/>
        <v>0</v>
      </c>
      <c r="AQ224" s="414">
        <f t="shared" si="129"/>
        <v>0</v>
      </c>
      <c r="AR224" s="197">
        <f t="shared" si="134"/>
        <v>0</v>
      </c>
      <c r="AS224" s="50">
        <f t="shared" si="135"/>
        <v>0</v>
      </c>
      <c r="AT224" s="50">
        <f t="shared" si="136"/>
        <v>0</v>
      </c>
      <c r="AU224" s="50">
        <f t="shared" si="137"/>
        <v>0</v>
      </c>
      <c r="AV224" s="50">
        <f t="shared" si="138"/>
        <v>0</v>
      </c>
      <c r="AW224" s="50">
        <f t="shared" si="110"/>
        <v>0</v>
      </c>
      <c r="AX224" s="50">
        <f t="shared" si="111"/>
        <v>0</v>
      </c>
      <c r="AY224" s="45">
        <f t="shared" si="112"/>
        <v>0</v>
      </c>
      <c r="AZ224" s="437">
        <f t="shared" si="113"/>
        <v>0</v>
      </c>
      <c r="BA224" s="439">
        <v>44439</v>
      </c>
      <c r="BB224" s="216"/>
    </row>
    <row r="225" spans="1:54" ht="15" customHeight="1" x14ac:dyDescent="0.25">
      <c r="A225" s="213" t="s">
        <v>707</v>
      </c>
      <c r="B225" s="84" t="s">
        <v>155</v>
      </c>
      <c r="C225" s="213" t="s">
        <v>167</v>
      </c>
      <c r="D225" s="188" t="s">
        <v>661</v>
      </c>
      <c r="E225" s="191" t="s">
        <v>703</v>
      </c>
      <c r="F225" s="214" t="str">
        <f>VLOOKUP(G225,Lookups!$T$3:$U$2497,2,FALSE)</f>
        <v>CAT 4</v>
      </c>
      <c r="G225" s="76" t="str">
        <f>VLOOKUP(E225,Lookups!$S$3:$T$2492,2,FALSE)</f>
        <v>xxxxxxxxxx4</v>
      </c>
      <c r="H225" s="181" t="str">
        <f t="shared" si="139"/>
        <v>Kehe West xxxxxxxxxx4</v>
      </c>
      <c r="I225" s="43"/>
      <c r="J225" s="43"/>
      <c r="K225" s="161">
        <v>44287</v>
      </c>
      <c r="L225" s="43" t="s">
        <v>97</v>
      </c>
      <c r="M225" s="171" t="s">
        <v>133</v>
      </c>
      <c r="N225" s="237" t="s">
        <v>133</v>
      </c>
      <c r="O225" s="223">
        <f>VLOOKUP(E225,Lookups!$AD$3:$AE$148,2,FALSE)</f>
        <v>1.2623833040000001</v>
      </c>
      <c r="P225" s="226">
        <f>VLOOKUP(E225,Lookups!$AH$3:$AI$148,2,FALSE)</f>
        <v>2.370249088</v>
      </c>
      <c r="Q225" s="174">
        <f>VLOOKUP(E225,Lookups!$C$3:$D$249,2,FALSE)</f>
        <v>12</v>
      </c>
      <c r="R225" s="227">
        <f>VLOOKUP(E225,Lookups!$C$3:$E$148,2,FALSE)</f>
        <v>12</v>
      </c>
      <c r="S225" s="155"/>
      <c r="T225" s="46" t="e">
        <f>IF(#REF!="A",#REF!*0.5)+_xlfn.IFNA(#N/A,0)</f>
        <v>#REF!</v>
      </c>
      <c r="U225" s="46" t="e">
        <f>IF(#REF!="b",#REF!*0.25)+_xlfn.IFNA(#N/A,0)</f>
        <v>#REF!</v>
      </c>
      <c r="V225" s="46" t="e">
        <f>IF(#REF!="C",#REF!*0.125)+_xlfn.IFNA(#N/A,0)</f>
        <v>#REF!</v>
      </c>
      <c r="W225" s="46">
        <f t="shared" si="115"/>
        <v>0</v>
      </c>
      <c r="X225" s="46">
        <f t="shared" si="116"/>
        <v>2.370249088</v>
      </c>
      <c r="Y225" s="71">
        <f t="shared" si="117"/>
        <v>0</v>
      </c>
      <c r="Z225" s="71"/>
      <c r="AA225" s="71"/>
      <c r="AB225" s="71"/>
      <c r="AC225" s="112">
        <f t="shared" si="118"/>
        <v>0</v>
      </c>
      <c r="AD225" s="112">
        <f t="shared" si="119"/>
        <v>0</v>
      </c>
      <c r="AE225" s="53">
        <f t="shared" si="120"/>
        <v>0</v>
      </c>
      <c r="AF225" s="47">
        <f t="shared" si="121"/>
        <v>0</v>
      </c>
      <c r="AG225" s="47">
        <f t="shared" si="122"/>
        <v>0</v>
      </c>
      <c r="AH225" s="47">
        <f t="shared" si="123"/>
        <v>0</v>
      </c>
      <c r="AI225" s="47">
        <f t="shared" si="124"/>
        <v>0</v>
      </c>
      <c r="AJ225" s="47">
        <f t="shared" si="125"/>
        <v>0</v>
      </c>
      <c r="AK225" s="48">
        <f t="shared" si="126"/>
        <v>0</v>
      </c>
      <c r="AL225" s="48"/>
      <c r="AM225" s="48"/>
      <c r="AN225" s="145"/>
      <c r="AO225" s="145">
        <f t="shared" si="127"/>
        <v>0</v>
      </c>
      <c r="AP225" s="145">
        <f t="shared" si="128"/>
        <v>0</v>
      </c>
      <c r="AQ225" s="414">
        <f t="shared" si="129"/>
        <v>0</v>
      </c>
      <c r="AR225" s="197">
        <f t="shared" si="134"/>
        <v>0</v>
      </c>
      <c r="AS225" s="50">
        <f t="shared" si="135"/>
        <v>0</v>
      </c>
      <c r="AT225" s="50">
        <f t="shared" si="136"/>
        <v>0</v>
      </c>
      <c r="AU225" s="50">
        <f t="shared" si="137"/>
        <v>0</v>
      </c>
      <c r="AV225" s="50">
        <f t="shared" si="138"/>
        <v>0</v>
      </c>
      <c r="AW225" s="50">
        <f t="shared" si="110"/>
        <v>0</v>
      </c>
      <c r="AX225" s="50">
        <f t="shared" si="111"/>
        <v>0</v>
      </c>
      <c r="AY225" s="45">
        <f t="shared" si="112"/>
        <v>0</v>
      </c>
      <c r="AZ225" s="437">
        <f t="shared" si="113"/>
        <v>0</v>
      </c>
      <c r="BA225" s="439">
        <v>44439</v>
      </c>
      <c r="BB225" s="216"/>
    </row>
    <row r="226" spans="1:54" ht="15" customHeight="1" x14ac:dyDescent="0.25">
      <c r="A226" s="213" t="s">
        <v>707</v>
      </c>
      <c r="B226" s="84" t="s">
        <v>155</v>
      </c>
      <c r="C226" s="213" t="s">
        <v>167</v>
      </c>
      <c r="D226" s="188" t="s">
        <v>661</v>
      </c>
      <c r="E226" s="191" t="s">
        <v>704</v>
      </c>
      <c r="F226" s="214" t="str">
        <f>VLOOKUP(G226,Lookups!$T$3:$U$2497,2,FALSE)</f>
        <v>CAT 5</v>
      </c>
      <c r="G226" s="76" t="str">
        <f>VLOOKUP(E226,Lookups!$S$3:$T$2492,2,FALSE)</f>
        <v>xxxxxxxxxx5</v>
      </c>
      <c r="H226" s="181" t="str">
        <f t="shared" si="139"/>
        <v>Kehe West xxxxxxxxxx5</v>
      </c>
      <c r="I226" s="43"/>
      <c r="J226" s="43"/>
      <c r="K226" s="161">
        <v>44317</v>
      </c>
      <c r="L226" s="43" t="s">
        <v>97</v>
      </c>
      <c r="M226" s="171" t="s">
        <v>133</v>
      </c>
      <c r="N226" s="237" t="s">
        <v>133</v>
      </c>
      <c r="O226" s="223">
        <f>VLOOKUP(E226,Lookups!$AD$3:$AE$148,2,FALSE)</f>
        <v>1.0035713159999999</v>
      </c>
      <c r="P226" s="226">
        <f>VLOOKUP(E226,Lookups!$AH$3:$AI$148,2,FALSE)</f>
        <v>1.926370728</v>
      </c>
      <c r="Q226" s="174">
        <f>VLOOKUP(E226,Lookups!$C$3:$D$249,2,FALSE)</f>
        <v>12</v>
      </c>
      <c r="R226" s="227">
        <f>VLOOKUP(E226,Lookups!$C$3:$E$148,2,FALSE)</f>
        <v>12</v>
      </c>
      <c r="S226" s="155"/>
      <c r="T226" s="46" t="e">
        <f>IF(#REF!="A",#REF!*0.5)+_xlfn.IFNA(#N/A,0)</f>
        <v>#REF!</v>
      </c>
      <c r="U226" s="46" t="e">
        <f>IF(#REF!="b",#REF!*0.25)+_xlfn.IFNA(#N/A,0)</f>
        <v>#REF!</v>
      </c>
      <c r="V226" s="46" t="e">
        <f>IF(#REF!="C",#REF!*0.125)+_xlfn.IFNA(#N/A,0)</f>
        <v>#REF!</v>
      </c>
      <c r="W226" s="46">
        <f t="shared" si="115"/>
        <v>0</v>
      </c>
      <c r="X226" s="46">
        <f t="shared" si="116"/>
        <v>1.926370728</v>
      </c>
      <c r="Y226" s="71">
        <f t="shared" si="117"/>
        <v>0</v>
      </c>
      <c r="Z226" s="71"/>
      <c r="AA226" s="71"/>
      <c r="AB226" s="71"/>
      <c r="AC226" s="112">
        <f t="shared" si="118"/>
        <v>0</v>
      </c>
      <c r="AD226" s="112">
        <f t="shared" si="119"/>
        <v>0</v>
      </c>
      <c r="AE226" s="53">
        <f t="shared" si="120"/>
        <v>0</v>
      </c>
      <c r="AF226" s="47">
        <f t="shared" si="121"/>
        <v>0</v>
      </c>
      <c r="AG226" s="47">
        <f t="shared" si="122"/>
        <v>0</v>
      </c>
      <c r="AH226" s="47">
        <f t="shared" si="123"/>
        <v>0</v>
      </c>
      <c r="AI226" s="47">
        <f t="shared" si="124"/>
        <v>0</v>
      </c>
      <c r="AJ226" s="47">
        <f t="shared" si="125"/>
        <v>0</v>
      </c>
      <c r="AK226" s="48">
        <f t="shared" si="126"/>
        <v>0</v>
      </c>
      <c r="AL226" s="48"/>
      <c r="AM226" s="48"/>
      <c r="AN226" s="145"/>
      <c r="AO226" s="145">
        <f t="shared" si="127"/>
        <v>0</v>
      </c>
      <c r="AP226" s="145">
        <f t="shared" si="128"/>
        <v>0</v>
      </c>
      <c r="AQ226" s="414">
        <f t="shared" si="129"/>
        <v>0</v>
      </c>
      <c r="AR226" s="197">
        <f t="shared" si="134"/>
        <v>0</v>
      </c>
      <c r="AS226" s="50">
        <f t="shared" si="135"/>
        <v>0</v>
      </c>
      <c r="AT226" s="50">
        <f t="shared" si="136"/>
        <v>0</v>
      </c>
      <c r="AU226" s="50">
        <f t="shared" si="137"/>
        <v>0</v>
      </c>
      <c r="AV226" s="50">
        <f t="shared" si="138"/>
        <v>0</v>
      </c>
      <c r="AW226" s="50">
        <f t="shared" si="110"/>
        <v>0</v>
      </c>
      <c r="AX226" s="50">
        <f t="shared" si="111"/>
        <v>0</v>
      </c>
      <c r="AY226" s="45">
        <f t="shared" si="112"/>
        <v>0</v>
      </c>
      <c r="AZ226" s="437">
        <f t="shared" si="113"/>
        <v>0</v>
      </c>
      <c r="BA226" s="439">
        <v>44439</v>
      </c>
      <c r="BB226" s="216"/>
    </row>
    <row r="227" spans="1:54" ht="15" customHeight="1" x14ac:dyDescent="0.25">
      <c r="A227" s="213" t="s">
        <v>707</v>
      </c>
      <c r="B227" s="84" t="s">
        <v>609</v>
      </c>
      <c r="C227" s="213" t="s">
        <v>165</v>
      </c>
      <c r="D227" s="188" t="s">
        <v>661</v>
      </c>
      <c r="E227" s="94" t="s">
        <v>700</v>
      </c>
      <c r="F227" s="214" t="str">
        <f>VLOOKUP(G227,Lookups!$T$3:$U$2497,2,FALSE)</f>
        <v>CAT 1</v>
      </c>
      <c r="G227" s="76" t="str">
        <f>VLOOKUP(E227,Lookups!$S$3:$T$2492,2,FALSE)</f>
        <v>xxxxxxxxxx1</v>
      </c>
      <c r="H227" s="181" t="str">
        <f t="shared" si="139"/>
        <v>UNFI West xxxxxxxxxx1</v>
      </c>
      <c r="I227" s="162"/>
      <c r="J227" s="43">
        <v>22</v>
      </c>
      <c r="K227" s="161"/>
      <c r="L227" s="157" t="s">
        <v>99</v>
      </c>
      <c r="M227" s="170">
        <v>44866</v>
      </c>
      <c r="N227" s="231">
        <v>1</v>
      </c>
      <c r="O227" s="223">
        <f>VLOOKUP(E227,Lookups!$AD$3:$AE$148,2,FALSE)</f>
        <v>1.2</v>
      </c>
      <c r="P227" s="226">
        <f>VLOOKUP(E227,Lookups!$AH$3:$AI$148,2,FALSE)</f>
        <v>3</v>
      </c>
      <c r="Q227" s="174">
        <f>VLOOKUP(E227,Lookups!$C$3:$D$249,2,FALSE)</f>
        <v>12</v>
      </c>
      <c r="R227" s="227">
        <f>VLOOKUP(E227,Lookups!$C$3:$E$148,2,FALSE)</f>
        <v>12</v>
      </c>
      <c r="S227" s="156"/>
      <c r="T227" s="46" t="e">
        <f>IF(#REF!="A",#REF!*0.5)+_xlfn.IFNA(#N/A,0)</f>
        <v>#REF!</v>
      </c>
      <c r="U227" s="46" t="e">
        <f>IF(#REF!="b",#REF!*0.25)+_xlfn.IFNA(#N/A,0)</f>
        <v>#REF!</v>
      </c>
      <c r="V227" s="46" t="e">
        <f>IF(#REF!="C",#REF!*0.125)+_xlfn.IFNA(#N/A,0)</f>
        <v>#REF!</v>
      </c>
      <c r="W227" s="46">
        <f t="shared" si="115"/>
        <v>0</v>
      </c>
      <c r="X227" s="46">
        <f t="shared" si="116"/>
        <v>3</v>
      </c>
      <c r="Y227" s="71">
        <f t="shared" si="117"/>
        <v>0</v>
      </c>
      <c r="Z227" s="71"/>
      <c r="AA227" s="71"/>
      <c r="AB227" s="71"/>
      <c r="AC227" s="112">
        <f t="shared" si="118"/>
        <v>0</v>
      </c>
      <c r="AD227" s="112">
        <f t="shared" si="119"/>
        <v>66</v>
      </c>
      <c r="AE227" s="53">
        <f t="shared" si="120"/>
        <v>0</v>
      </c>
      <c r="AF227" s="47">
        <f t="shared" si="121"/>
        <v>0</v>
      </c>
      <c r="AG227" s="47">
        <f t="shared" si="122"/>
        <v>0</v>
      </c>
      <c r="AH227" s="47">
        <f t="shared" si="123"/>
        <v>0</v>
      </c>
      <c r="AI227" s="47">
        <f t="shared" si="124"/>
        <v>0</v>
      </c>
      <c r="AJ227" s="47">
        <f t="shared" si="125"/>
        <v>3432</v>
      </c>
      <c r="AK227" s="48">
        <f t="shared" si="126"/>
        <v>0</v>
      </c>
      <c r="AL227" s="48"/>
      <c r="AM227" s="48"/>
      <c r="AN227" s="145"/>
      <c r="AO227" s="145">
        <f t="shared" si="127"/>
        <v>0</v>
      </c>
      <c r="AP227" s="145">
        <f t="shared" si="128"/>
        <v>286</v>
      </c>
      <c r="AQ227" s="414">
        <f t="shared" si="129"/>
        <v>286</v>
      </c>
      <c r="AR227" s="197">
        <f t="shared" si="134"/>
        <v>23.833333333333332</v>
      </c>
      <c r="AS227" s="50">
        <f t="shared" si="135"/>
        <v>0</v>
      </c>
      <c r="AT227" s="50">
        <f t="shared" si="136"/>
        <v>0</v>
      </c>
      <c r="AU227" s="50">
        <f t="shared" si="137"/>
        <v>0</v>
      </c>
      <c r="AV227" s="50">
        <f t="shared" si="138"/>
        <v>0</v>
      </c>
      <c r="AW227" s="50">
        <f t="shared" si="110"/>
        <v>0</v>
      </c>
      <c r="AX227" s="50">
        <f t="shared" si="111"/>
        <v>41184</v>
      </c>
      <c r="AY227" s="45">
        <f t="shared" si="112"/>
        <v>41184</v>
      </c>
      <c r="AZ227" s="437">
        <f t="shared" si="113"/>
        <v>3432</v>
      </c>
      <c r="BA227" s="442">
        <v>44825</v>
      </c>
      <c r="BB227" s="183"/>
    </row>
    <row r="228" spans="1:54" ht="15" customHeight="1" x14ac:dyDescent="0.25">
      <c r="A228" s="213" t="s">
        <v>707</v>
      </c>
      <c r="B228" s="84" t="s">
        <v>609</v>
      </c>
      <c r="C228" s="213" t="s">
        <v>165</v>
      </c>
      <c r="D228" s="188" t="s">
        <v>661</v>
      </c>
      <c r="E228" s="94" t="s">
        <v>701</v>
      </c>
      <c r="F228" s="214" t="str">
        <f>VLOOKUP(G228,Lookups!$T$3:$U$2497,2,FALSE)</f>
        <v>CAT 2</v>
      </c>
      <c r="G228" s="76" t="str">
        <f>VLOOKUP(E228,Lookups!$S$3:$T$2492,2,FALSE)</f>
        <v>xxxxxxxxxx2</v>
      </c>
      <c r="H228" s="181" t="str">
        <f t="shared" si="139"/>
        <v>UNFI West xxxxxxxxxx2</v>
      </c>
      <c r="I228" s="43"/>
      <c r="J228" s="43">
        <v>6</v>
      </c>
      <c r="K228" s="161"/>
      <c r="L228" s="157" t="s">
        <v>99</v>
      </c>
      <c r="M228" s="170">
        <v>44866</v>
      </c>
      <c r="N228" s="231">
        <v>1</v>
      </c>
      <c r="O228" s="223">
        <f>VLOOKUP(E228,Lookups!$AD$3:$AE$148,2,FALSE)</f>
        <v>1.2309971689999999</v>
      </c>
      <c r="P228" s="226">
        <f>VLOOKUP(E228,Lookups!$AH$3:$AI$148,2,FALSE)</f>
        <v>2.5038011689999999</v>
      </c>
      <c r="Q228" s="174">
        <f>VLOOKUP(E228,Lookups!$C$3:$D$249,2,FALSE)</f>
        <v>12</v>
      </c>
      <c r="R228" s="227">
        <f>VLOOKUP(E228,Lookups!$C$3:$E$148,2,FALSE)</f>
        <v>12</v>
      </c>
      <c r="S228" s="155"/>
      <c r="T228" s="46" t="e">
        <f>IF(#REF!="A",#REF!*0.5)+_xlfn.IFNA(#N/A,0)</f>
        <v>#REF!</v>
      </c>
      <c r="U228" s="46" t="e">
        <f>IF(#REF!="b",#REF!*0.25)+_xlfn.IFNA(#N/A,0)</f>
        <v>#REF!</v>
      </c>
      <c r="V228" s="46" t="e">
        <f>IF(#REF!="C",#REF!*0.125)+_xlfn.IFNA(#N/A,0)</f>
        <v>#REF!</v>
      </c>
      <c r="W228" s="46">
        <f t="shared" si="115"/>
        <v>0</v>
      </c>
      <c r="X228" s="46">
        <f t="shared" si="116"/>
        <v>2.5038011689999999</v>
      </c>
      <c r="Y228" s="71">
        <f t="shared" si="117"/>
        <v>0</v>
      </c>
      <c r="Z228" s="71"/>
      <c r="AA228" s="71"/>
      <c r="AB228" s="71"/>
      <c r="AC228" s="112">
        <f t="shared" si="118"/>
        <v>0</v>
      </c>
      <c r="AD228" s="112">
        <f t="shared" si="119"/>
        <v>15.022807014</v>
      </c>
      <c r="AE228" s="53">
        <f t="shared" si="120"/>
        <v>0</v>
      </c>
      <c r="AF228" s="47">
        <f t="shared" si="121"/>
        <v>0</v>
      </c>
      <c r="AG228" s="47">
        <f t="shared" si="122"/>
        <v>0</v>
      </c>
      <c r="AH228" s="47">
        <f t="shared" si="123"/>
        <v>0</v>
      </c>
      <c r="AI228" s="47">
        <f t="shared" si="124"/>
        <v>0</v>
      </c>
      <c r="AJ228" s="47">
        <f t="shared" si="125"/>
        <v>781.18596472799993</v>
      </c>
      <c r="AK228" s="48">
        <f t="shared" si="126"/>
        <v>0</v>
      </c>
      <c r="AL228" s="48"/>
      <c r="AM228" s="48"/>
      <c r="AN228" s="145"/>
      <c r="AO228" s="145">
        <f t="shared" si="127"/>
        <v>0</v>
      </c>
      <c r="AP228" s="145">
        <f t="shared" si="128"/>
        <v>65.098830393999989</v>
      </c>
      <c r="AQ228" s="414">
        <f t="shared" si="129"/>
        <v>65.098830393999989</v>
      </c>
      <c r="AR228" s="197">
        <f t="shared" si="134"/>
        <v>5.4249025328333325</v>
      </c>
      <c r="AS228" s="50">
        <f t="shared" si="135"/>
        <v>0</v>
      </c>
      <c r="AT228" s="50">
        <f t="shared" si="136"/>
        <v>0</v>
      </c>
      <c r="AU228" s="50">
        <f t="shared" si="137"/>
        <v>0</v>
      </c>
      <c r="AV228" s="50">
        <f t="shared" si="138"/>
        <v>0</v>
      </c>
      <c r="AW228" s="50">
        <f t="shared" si="110"/>
        <v>0</v>
      </c>
      <c r="AX228" s="50">
        <f t="shared" si="111"/>
        <v>9374.2315767359996</v>
      </c>
      <c r="AY228" s="45">
        <f t="shared" si="112"/>
        <v>9374.2315767359996</v>
      </c>
      <c r="AZ228" s="437">
        <f t="shared" si="113"/>
        <v>781.18596472799993</v>
      </c>
      <c r="BA228" s="442">
        <v>44825</v>
      </c>
      <c r="BB228" s="183"/>
    </row>
    <row r="229" spans="1:54" s="187" customFormat="1" ht="15" customHeight="1" x14ac:dyDescent="0.25">
      <c r="A229" s="213" t="s">
        <v>707</v>
      </c>
      <c r="B229" s="84" t="s">
        <v>609</v>
      </c>
      <c r="C229" s="213" t="s">
        <v>165</v>
      </c>
      <c r="D229" s="188" t="s">
        <v>661</v>
      </c>
      <c r="E229" s="191" t="s">
        <v>702</v>
      </c>
      <c r="F229" s="214" t="str">
        <f>VLOOKUP(G229,Lookups!$T$3:$U$2497,2,FALSE)</f>
        <v>CAT 3</v>
      </c>
      <c r="G229" s="76" t="str">
        <f>VLOOKUP(E229,Lookups!$S$3:$T$2492,2,FALSE)</f>
        <v>xxxxxxxxxx3</v>
      </c>
      <c r="H229" s="181" t="str">
        <f t="shared" si="139"/>
        <v>UNFI West xxxxxxxxxx3</v>
      </c>
      <c r="I229" s="162"/>
      <c r="J229" s="43">
        <v>6</v>
      </c>
      <c r="K229" s="161"/>
      <c r="L229" s="157" t="s">
        <v>99</v>
      </c>
      <c r="M229" s="170">
        <v>44866</v>
      </c>
      <c r="N229" s="231">
        <v>1</v>
      </c>
      <c r="O229" s="223">
        <f>VLOOKUP(E229,Lookups!$AD$3:$AE$148,2,FALSE)</f>
        <v>1.169229504</v>
      </c>
      <c r="P229" s="226">
        <f>VLOOKUP(E229,Lookups!$AH$3:$AI$148,2,FALSE)</f>
        <v>2.8760148220000001</v>
      </c>
      <c r="Q229" s="174">
        <f>VLOOKUP(E229,Lookups!$C$3:$D$249,2,FALSE)</f>
        <v>12</v>
      </c>
      <c r="R229" s="227">
        <f>VLOOKUP(E229,Lookups!$C$3:$E$148,2,FALSE)</f>
        <v>12</v>
      </c>
      <c r="S229" s="156"/>
      <c r="T229" s="46" t="e">
        <f>IF(#REF!="A",#REF!*0.5)+_xlfn.IFNA(#N/A,0)</f>
        <v>#REF!</v>
      </c>
      <c r="U229" s="46" t="e">
        <f>IF(#REF!="b",#REF!*0.25)+_xlfn.IFNA(#N/A,0)</f>
        <v>#REF!</v>
      </c>
      <c r="V229" s="46" t="e">
        <f>IF(#REF!="C",#REF!*0.125)+_xlfn.IFNA(#N/A,0)</f>
        <v>#REF!</v>
      </c>
      <c r="W229" s="46">
        <f t="shared" si="115"/>
        <v>0</v>
      </c>
      <c r="X229" s="46">
        <f t="shared" si="116"/>
        <v>2.8760148220000001</v>
      </c>
      <c r="Y229" s="71">
        <f t="shared" si="117"/>
        <v>0</v>
      </c>
      <c r="Z229" s="71"/>
      <c r="AA229" s="71"/>
      <c r="AB229" s="71"/>
      <c r="AC229" s="112">
        <f t="shared" si="118"/>
        <v>0</v>
      </c>
      <c r="AD229" s="112">
        <f t="shared" si="119"/>
        <v>17.256088932000001</v>
      </c>
      <c r="AE229" s="53">
        <f t="shared" si="120"/>
        <v>0</v>
      </c>
      <c r="AF229" s="47">
        <f t="shared" si="121"/>
        <v>0</v>
      </c>
      <c r="AG229" s="47">
        <f t="shared" si="122"/>
        <v>0</v>
      </c>
      <c r="AH229" s="47">
        <f t="shared" si="123"/>
        <v>0</v>
      </c>
      <c r="AI229" s="47">
        <f t="shared" si="124"/>
        <v>0</v>
      </c>
      <c r="AJ229" s="47">
        <f t="shared" si="125"/>
        <v>897.31662446400003</v>
      </c>
      <c r="AK229" s="48">
        <f t="shared" si="126"/>
        <v>0</v>
      </c>
      <c r="AL229" s="48"/>
      <c r="AM229" s="48"/>
      <c r="AN229" s="145"/>
      <c r="AO229" s="145">
        <f t="shared" si="127"/>
        <v>0</v>
      </c>
      <c r="AP229" s="145">
        <f t="shared" si="128"/>
        <v>74.776385372000007</v>
      </c>
      <c r="AQ229" s="414">
        <f t="shared" si="129"/>
        <v>74.776385372000007</v>
      </c>
      <c r="AR229" s="197">
        <f t="shared" si="134"/>
        <v>6.2313654476666676</v>
      </c>
      <c r="AS229" s="50">
        <f t="shared" si="135"/>
        <v>0</v>
      </c>
      <c r="AT229" s="50">
        <f t="shared" si="136"/>
        <v>0</v>
      </c>
      <c r="AU229" s="50">
        <f t="shared" si="137"/>
        <v>0</v>
      </c>
      <c r="AV229" s="50">
        <f t="shared" si="138"/>
        <v>0</v>
      </c>
      <c r="AW229" s="50">
        <f t="shared" si="110"/>
        <v>0</v>
      </c>
      <c r="AX229" s="50">
        <f t="shared" si="111"/>
        <v>10767.799493568</v>
      </c>
      <c r="AY229" s="45">
        <f t="shared" si="112"/>
        <v>10767.799493568</v>
      </c>
      <c r="AZ229" s="437">
        <f t="shared" si="113"/>
        <v>897.31662446400003</v>
      </c>
      <c r="BA229" s="442">
        <v>44825</v>
      </c>
      <c r="BB229" s="183"/>
    </row>
    <row r="230" spans="1:54" s="187" customFormat="1" ht="15" customHeight="1" x14ac:dyDescent="0.25">
      <c r="A230" s="213" t="s">
        <v>707</v>
      </c>
      <c r="B230" s="84" t="s">
        <v>609</v>
      </c>
      <c r="C230" s="213" t="s">
        <v>165</v>
      </c>
      <c r="D230" s="188" t="s">
        <v>661</v>
      </c>
      <c r="E230" s="191" t="s">
        <v>703</v>
      </c>
      <c r="F230" s="214" t="str">
        <f>VLOOKUP(G230,Lookups!$T$3:$U$2497,2,FALSE)</f>
        <v>CAT 4</v>
      </c>
      <c r="G230" s="76" t="str">
        <f>VLOOKUP(E230,Lookups!$S$3:$T$2492,2,FALSE)</f>
        <v>xxxxxxxxxx4</v>
      </c>
      <c r="H230" s="181" t="str">
        <f t="shared" si="139"/>
        <v>UNFI West xxxxxxxxxx4</v>
      </c>
      <c r="I230" s="162"/>
      <c r="J230" s="43">
        <v>13</v>
      </c>
      <c r="K230" s="161"/>
      <c r="L230" s="157" t="s">
        <v>99</v>
      </c>
      <c r="M230" s="170">
        <v>44866</v>
      </c>
      <c r="N230" s="231">
        <v>1</v>
      </c>
      <c r="O230" s="223">
        <f>VLOOKUP(E230,Lookups!$AD$3:$AE$148,2,FALSE)</f>
        <v>1.2623833040000001</v>
      </c>
      <c r="P230" s="226">
        <f>VLOOKUP(E230,Lookups!$AH$3:$AI$148,2,FALSE)</f>
        <v>2.370249088</v>
      </c>
      <c r="Q230" s="174">
        <f>VLOOKUP(E230,Lookups!$C$3:$D$249,2,FALSE)</f>
        <v>12</v>
      </c>
      <c r="R230" s="227">
        <f>VLOOKUP(E230,Lookups!$C$3:$E$148,2,FALSE)</f>
        <v>12</v>
      </c>
      <c r="S230" s="156"/>
      <c r="T230" s="46" t="e">
        <f>IF(#REF!="A",#REF!*0.5)+_xlfn.IFNA(#N/A,0)</f>
        <v>#REF!</v>
      </c>
      <c r="U230" s="46" t="e">
        <f>IF(#REF!="b",#REF!*0.25)+_xlfn.IFNA(#N/A,0)</f>
        <v>#REF!</v>
      </c>
      <c r="V230" s="46" t="e">
        <f>IF(#REF!="C",#REF!*0.125)+_xlfn.IFNA(#N/A,0)</f>
        <v>#REF!</v>
      </c>
      <c r="W230" s="46">
        <f t="shared" si="115"/>
        <v>0</v>
      </c>
      <c r="X230" s="46">
        <f t="shared" si="116"/>
        <v>2.370249088</v>
      </c>
      <c r="Y230" s="71">
        <f t="shared" si="117"/>
        <v>0</v>
      </c>
      <c r="Z230" s="71"/>
      <c r="AA230" s="71"/>
      <c r="AB230" s="71"/>
      <c r="AC230" s="112">
        <f t="shared" si="118"/>
        <v>0</v>
      </c>
      <c r="AD230" s="112">
        <f t="shared" si="119"/>
        <v>30.813238144</v>
      </c>
      <c r="AE230" s="53">
        <f t="shared" si="120"/>
        <v>0</v>
      </c>
      <c r="AF230" s="47">
        <f t="shared" si="121"/>
        <v>0</v>
      </c>
      <c r="AG230" s="47">
        <f t="shared" si="122"/>
        <v>0</v>
      </c>
      <c r="AH230" s="47">
        <f t="shared" si="123"/>
        <v>0</v>
      </c>
      <c r="AI230" s="47">
        <f t="shared" si="124"/>
        <v>0</v>
      </c>
      <c r="AJ230" s="47">
        <f t="shared" si="125"/>
        <v>1602.2883834879999</v>
      </c>
      <c r="AK230" s="48">
        <f t="shared" si="126"/>
        <v>0</v>
      </c>
      <c r="AL230" s="48"/>
      <c r="AM230" s="48"/>
      <c r="AN230" s="145"/>
      <c r="AO230" s="145">
        <f t="shared" si="127"/>
        <v>0</v>
      </c>
      <c r="AP230" s="145">
        <f t="shared" si="128"/>
        <v>133.52403195733334</v>
      </c>
      <c r="AQ230" s="414">
        <f t="shared" si="129"/>
        <v>133.52403195733334</v>
      </c>
      <c r="AR230" s="197">
        <f t="shared" si="134"/>
        <v>11.127002663111112</v>
      </c>
      <c r="AS230" s="50">
        <f t="shared" si="135"/>
        <v>0</v>
      </c>
      <c r="AT230" s="50">
        <f t="shared" si="136"/>
        <v>0</v>
      </c>
      <c r="AU230" s="50">
        <f t="shared" si="137"/>
        <v>0</v>
      </c>
      <c r="AV230" s="50">
        <f t="shared" si="138"/>
        <v>0</v>
      </c>
      <c r="AW230" s="50">
        <f t="shared" si="110"/>
        <v>0</v>
      </c>
      <c r="AX230" s="50">
        <f t="shared" si="111"/>
        <v>19227.460601856001</v>
      </c>
      <c r="AY230" s="45">
        <f t="shared" si="112"/>
        <v>19227.460601856001</v>
      </c>
      <c r="AZ230" s="45">
        <f t="shared" si="113"/>
        <v>1602.2883834880001</v>
      </c>
      <c r="BA230" s="429">
        <v>44825</v>
      </c>
      <c r="BB230" s="184"/>
    </row>
    <row r="231" spans="1:54" s="187" customFormat="1" ht="15" customHeight="1" x14ac:dyDescent="0.25">
      <c r="A231" s="213" t="s">
        <v>707</v>
      </c>
      <c r="B231" s="84" t="s">
        <v>609</v>
      </c>
      <c r="C231" s="213" t="s">
        <v>165</v>
      </c>
      <c r="D231" s="188" t="s">
        <v>661</v>
      </c>
      <c r="E231" s="191" t="s">
        <v>704</v>
      </c>
      <c r="F231" s="214" t="str">
        <f>VLOOKUP(G231,Lookups!$T$3:$U$2497,2,FALSE)</f>
        <v>CAT 5</v>
      </c>
      <c r="G231" s="76" t="str">
        <f>VLOOKUP(E231,Lookups!$S$3:$T$2492,2,FALSE)</f>
        <v>xxxxxxxxxx5</v>
      </c>
      <c r="H231" s="181" t="str">
        <f t="shared" si="139"/>
        <v>UNFI West xxxxxxxxxx5</v>
      </c>
      <c r="I231" s="43"/>
      <c r="J231" s="43">
        <v>1</v>
      </c>
      <c r="K231" s="161"/>
      <c r="L231" s="157" t="s">
        <v>99</v>
      </c>
      <c r="M231" s="170">
        <v>44866</v>
      </c>
      <c r="N231" s="231">
        <v>1</v>
      </c>
      <c r="O231" s="223">
        <f>VLOOKUP(E231,Lookups!$AD$3:$AE$148,2,FALSE)</f>
        <v>1.0035713159999999</v>
      </c>
      <c r="P231" s="226">
        <f>VLOOKUP(E231,Lookups!$AH$3:$AI$148,2,FALSE)</f>
        <v>1.926370728</v>
      </c>
      <c r="Q231" s="174">
        <f>VLOOKUP(E231,Lookups!$C$3:$D$249,2,FALSE)</f>
        <v>12</v>
      </c>
      <c r="R231" s="227">
        <f>VLOOKUP(E231,Lookups!$C$3:$E$148,2,FALSE)</f>
        <v>12</v>
      </c>
      <c r="S231" s="155"/>
      <c r="T231" s="46" t="e">
        <f>IF(#REF!="A",#REF!*0.5)+_xlfn.IFNA(#N/A,0)</f>
        <v>#REF!</v>
      </c>
      <c r="U231" s="46" t="e">
        <f>IF(#REF!="b",#REF!*0.25)+_xlfn.IFNA(#N/A,0)</f>
        <v>#REF!</v>
      </c>
      <c r="V231" s="46" t="e">
        <f>IF(#REF!="C",#REF!*0.125)+_xlfn.IFNA(#N/A,0)</f>
        <v>#REF!</v>
      </c>
      <c r="W231" s="46">
        <f t="shared" si="115"/>
        <v>0</v>
      </c>
      <c r="X231" s="46">
        <f t="shared" si="116"/>
        <v>1.926370728</v>
      </c>
      <c r="Y231" s="71">
        <f t="shared" si="117"/>
        <v>0</v>
      </c>
      <c r="Z231" s="71"/>
      <c r="AA231" s="71"/>
      <c r="AB231" s="71"/>
      <c r="AC231" s="112">
        <f t="shared" si="118"/>
        <v>0</v>
      </c>
      <c r="AD231" s="112">
        <f t="shared" si="119"/>
        <v>1.926370728</v>
      </c>
      <c r="AE231" s="53">
        <f t="shared" si="120"/>
        <v>0</v>
      </c>
      <c r="AF231" s="47">
        <f t="shared" si="121"/>
        <v>0</v>
      </c>
      <c r="AG231" s="47">
        <f t="shared" si="122"/>
        <v>0</v>
      </c>
      <c r="AH231" s="47">
        <f t="shared" si="123"/>
        <v>0</v>
      </c>
      <c r="AI231" s="47">
        <f t="shared" si="124"/>
        <v>0</v>
      </c>
      <c r="AJ231" s="47">
        <f t="shared" si="125"/>
        <v>100.171277856</v>
      </c>
      <c r="AK231" s="48">
        <f t="shared" si="126"/>
        <v>0</v>
      </c>
      <c r="AL231" s="48"/>
      <c r="AM231" s="48"/>
      <c r="AN231" s="145"/>
      <c r="AO231" s="145">
        <f t="shared" si="127"/>
        <v>0</v>
      </c>
      <c r="AP231" s="145">
        <f t="shared" si="128"/>
        <v>8.3476064880000003</v>
      </c>
      <c r="AQ231" s="414">
        <f t="shared" si="129"/>
        <v>8.3476064880000003</v>
      </c>
      <c r="AR231" s="197">
        <f t="shared" si="134"/>
        <v>0.69563387399999999</v>
      </c>
      <c r="AS231" s="50">
        <f t="shared" si="135"/>
        <v>0</v>
      </c>
      <c r="AT231" s="50">
        <f t="shared" si="136"/>
        <v>0</v>
      </c>
      <c r="AU231" s="50">
        <f t="shared" si="137"/>
        <v>0</v>
      </c>
      <c r="AV231" s="50">
        <f t="shared" si="138"/>
        <v>0</v>
      </c>
      <c r="AW231" s="50">
        <f t="shared" si="110"/>
        <v>0</v>
      </c>
      <c r="AX231" s="50">
        <f t="shared" si="111"/>
        <v>1202.055334272</v>
      </c>
      <c r="AY231" s="45">
        <f t="shared" si="112"/>
        <v>1202.055334272</v>
      </c>
      <c r="AZ231" s="45">
        <f t="shared" si="113"/>
        <v>100.171277856</v>
      </c>
      <c r="BA231" s="429">
        <v>44825</v>
      </c>
      <c r="BB231" s="184"/>
    </row>
    <row r="232" spans="1:54" s="187" customFormat="1" ht="15" customHeight="1" x14ac:dyDescent="0.25">
      <c r="A232" s="213" t="s">
        <v>707</v>
      </c>
      <c r="B232" s="84" t="s">
        <v>146</v>
      </c>
      <c r="C232" s="213" t="s">
        <v>165</v>
      </c>
      <c r="D232" s="188" t="s">
        <v>660</v>
      </c>
      <c r="E232" s="94" t="s">
        <v>700</v>
      </c>
      <c r="F232" s="214" t="str">
        <f>VLOOKUP(G232,Lookups!$T$3:$U$2497,2,FALSE)</f>
        <v>CAT 1</v>
      </c>
      <c r="G232" s="76" t="str">
        <f>VLOOKUP(E232,Lookups!$S$3:$T$2492,2,FALSE)</f>
        <v>xxxxxxxxxx1</v>
      </c>
      <c r="H232" s="181" t="str">
        <f t="shared" si="139"/>
        <v>UNFI West xxxxxxxxxx1</v>
      </c>
      <c r="I232" s="43"/>
      <c r="J232" s="43"/>
      <c r="K232" s="161">
        <v>44256</v>
      </c>
      <c r="L232" s="43" t="s">
        <v>97</v>
      </c>
      <c r="M232" s="171" t="s">
        <v>133</v>
      </c>
      <c r="N232" s="237" t="s">
        <v>133</v>
      </c>
      <c r="O232" s="223">
        <f>VLOOKUP(E232,Lookups!$AD$3:$AE$148,2,FALSE)</f>
        <v>1.2</v>
      </c>
      <c r="P232" s="226">
        <f>VLOOKUP(E232,Lookups!$AH$3:$AI$148,2,FALSE)</f>
        <v>3</v>
      </c>
      <c r="Q232" s="174">
        <f>VLOOKUP(E232,Lookups!$C$3:$D$249,2,FALSE)</f>
        <v>12</v>
      </c>
      <c r="R232" s="227">
        <f>VLOOKUP(E232,Lookups!$C$3:$E$148,2,FALSE)</f>
        <v>12</v>
      </c>
      <c r="S232" s="155"/>
      <c r="T232" s="46" t="e">
        <f>IF(#REF!="A",#REF!*0.5)+_xlfn.IFNA(#N/A,0)</f>
        <v>#REF!</v>
      </c>
      <c r="U232" s="46" t="e">
        <f>IF(#REF!="b",#REF!*0.25)+_xlfn.IFNA(#N/A,0)</f>
        <v>#REF!</v>
      </c>
      <c r="V232" s="46" t="e">
        <f>IF(#REF!="C",#REF!*0.125)+_xlfn.IFNA(#N/A,0)</f>
        <v>#REF!</v>
      </c>
      <c r="W232" s="46">
        <f t="shared" si="115"/>
        <v>1.2</v>
      </c>
      <c r="X232" s="46">
        <f t="shared" si="116"/>
        <v>0</v>
      </c>
      <c r="Y232" s="71">
        <f t="shared" si="117"/>
        <v>0</v>
      </c>
      <c r="Z232" s="71"/>
      <c r="AA232" s="71"/>
      <c r="AB232" s="71"/>
      <c r="AC232" s="112">
        <f t="shared" si="118"/>
        <v>0</v>
      </c>
      <c r="AD232" s="112">
        <f t="shared" si="119"/>
        <v>0</v>
      </c>
      <c r="AE232" s="53">
        <f t="shared" si="120"/>
        <v>0</v>
      </c>
      <c r="AF232" s="47">
        <f t="shared" si="121"/>
        <v>0</v>
      </c>
      <c r="AG232" s="47">
        <f t="shared" si="122"/>
        <v>0</v>
      </c>
      <c r="AH232" s="47">
        <f t="shared" si="123"/>
        <v>0</v>
      </c>
      <c r="AI232" s="47">
        <f t="shared" si="124"/>
        <v>0</v>
      </c>
      <c r="AJ232" s="47">
        <f t="shared" si="125"/>
        <v>0</v>
      </c>
      <c r="AK232" s="48">
        <f t="shared" si="126"/>
        <v>0</v>
      </c>
      <c r="AL232" s="48"/>
      <c r="AM232" s="48"/>
      <c r="AN232" s="145"/>
      <c r="AO232" s="145">
        <f t="shared" si="127"/>
        <v>0</v>
      </c>
      <c r="AP232" s="145">
        <f t="shared" si="128"/>
        <v>0</v>
      </c>
      <c r="AQ232" s="414">
        <f t="shared" si="129"/>
        <v>0</v>
      </c>
      <c r="AR232" s="197">
        <f t="shared" si="134"/>
        <v>0</v>
      </c>
      <c r="AS232" s="50">
        <f t="shared" si="135"/>
        <v>0</v>
      </c>
      <c r="AT232" s="50">
        <f t="shared" si="136"/>
        <v>0</v>
      </c>
      <c r="AU232" s="50">
        <f t="shared" si="137"/>
        <v>0</v>
      </c>
      <c r="AV232" s="50">
        <f t="shared" si="138"/>
        <v>0</v>
      </c>
      <c r="AW232" s="50">
        <f t="shared" si="110"/>
        <v>0</v>
      </c>
      <c r="AX232" s="50">
        <f t="shared" si="111"/>
        <v>0</v>
      </c>
      <c r="AY232" s="45">
        <f t="shared" si="112"/>
        <v>0</v>
      </c>
      <c r="AZ232" s="45">
        <f t="shared" si="113"/>
        <v>0</v>
      </c>
      <c r="BA232" s="426">
        <v>44439</v>
      </c>
      <c r="BB232" s="185"/>
    </row>
    <row r="233" spans="1:54" s="187" customFormat="1" ht="15" customHeight="1" x14ac:dyDescent="0.25">
      <c r="A233" s="213" t="s">
        <v>707</v>
      </c>
      <c r="B233" s="84" t="s">
        <v>146</v>
      </c>
      <c r="C233" s="213" t="s">
        <v>165</v>
      </c>
      <c r="D233" s="188" t="s">
        <v>660</v>
      </c>
      <c r="E233" s="94" t="s">
        <v>701</v>
      </c>
      <c r="F233" s="214" t="str">
        <f>VLOOKUP(G233,Lookups!$T$3:$U$2497,2,FALSE)</f>
        <v>CAT 2</v>
      </c>
      <c r="G233" s="76" t="str">
        <f>VLOOKUP(E233,Lookups!$S$3:$T$2492,2,FALSE)</f>
        <v>xxxxxxxxxx2</v>
      </c>
      <c r="H233" s="181" t="str">
        <f t="shared" si="139"/>
        <v>UNFI West xxxxxxxxxx2</v>
      </c>
      <c r="I233" s="43"/>
      <c r="J233" s="43"/>
      <c r="K233" s="161">
        <v>44256</v>
      </c>
      <c r="L233" s="43" t="s">
        <v>97</v>
      </c>
      <c r="M233" s="171" t="s">
        <v>133</v>
      </c>
      <c r="N233" s="237" t="s">
        <v>133</v>
      </c>
      <c r="O233" s="223">
        <f>VLOOKUP(E233,Lookups!$AD$3:$AE$148,2,FALSE)</f>
        <v>1.2309971689999999</v>
      </c>
      <c r="P233" s="226">
        <f>VLOOKUP(E233,Lookups!$AH$3:$AI$148,2,FALSE)</f>
        <v>2.5038011689999999</v>
      </c>
      <c r="Q233" s="174">
        <f>VLOOKUP(E233,Lookups!$C$3:$D$249,2,FALSE)</f>
        <v>12</v>
      </c>
      <c r="R233" s="227">
        <f>VLOOKUP(E233,Lookups!$C$3:$E$148,2,FALSE)</f>
        <v>12</v>
      </c>
      <c r="S233" s="155"/>
      <c r="T233" s="46" t="e">
        <f>IF(#REF!="A",#REF!*0.5)+_xlfn.IFNA(#N/A,0)</f>
        <v>#REF!</v>
      </c>
      <c r="U233" s="46" t="e">
        <f>IF(#REF!="b",#REF!*0.25)+_xlfn.IFNA(#N/A,0)</f>
        <v>#REF!</v>
      </c>
      <c r="V233" s="46" t="e">
        <f>IF(#REF!="C",#REF!*0.125)+_xlfn.IFNA(#N/A,0)</f>
        <v>#REF!</v>
      </c>
      <c r="W233" s="46">
        <f t="shared" si="115"/>
        <v>1.2309971689999999</v>
      </c>
      <c r="X233" s="46">
        <f t="shared" si="116"/>
        <v>0</v>
      </c>
      <c r="Y233" s="71">
        <f t="shared" si="117"/>
        <v>0</v>
      </c>
      <c r="Z233" s="71"/>
      <c r="AA233" s="71"/>
      <c r="AB233" s="71"/>
      <c r="AC233" s="112">
        <f t="shared" si="118"/>
        <v>0</v>
      </c>
      <c r="AD233" s="112">
        <f t="shared" si="119"/>
        <v>0</v>
      </c>
      <c r="AE233" s="53">
        <f t="shared" si="120"/>
        <v>0</v>
      </c>
      <c r="AF233" s="47">
        <f t="shared" si="121"/>
        <v>0</v>
      </c>
      <c r="AG233" s="47">
        <f t="shared" si="122"/>
        <v>0</v>
      </c>
      <c r="AH233" s="47">
        <f t="shared" si="123"/>
        <v>0</v>
      </c>
      <c r="AI233" s="47">
        <f t="shared" si="124"/>
        <v>0</v>
      </c>
      <c r="AJ233" s="47">
        <f t="shared" si="125"/>
        <v>0</v>
      </c>
      <c r="AK233" s="48">
        <f t="shared" si="126"/>
        <v>0</v>
      </c>
      <c r="AL233" s="48"/>
      <c r="AM233" s="48"/>
      <c r="AN233" s="145"/>
      <c r="AO233" s="145">
        <f t="shared" si="127"/>
        <v>0</v>
      </c>
      <c r="AP233" s="145">
        <f t="shared" si="128"/>
        <v>0</v>
      </c>
      <c r="AQ233" s="414">
        <f t="shared" si="129"/>
        <v>0</v>
      </c>
      <c r="AR233" s="197">
        <f t="shared" si="134"/>
        <v>0</v>
      </c>
      <c r="AS233" s="50">
        <f t="shared" si="135"/>
        <v>0</v>
      </c>
      <c r="AT233" s="50">
        <f t="shared" si="136"/>
        <v>0</v>
      </c>
      <c r="AU233" s="50">
        <f t="shared" si="137"/>
        <v>0</v>
      </c>
      <c r="AV233" s="50">
        <f t="shared" si="138"/>
        <v>0</v>
      </c>
      <c r="AW233" s="50">
        <f t="shared" si="110"/>
        <v>0</v>
      </c>
      <c r="AX233" s="50">
        <f t="shared" si="111"/>
        <v>0</v>
      </c>
      <c r="AY233" s="45">
        <f t="shared" si="112"/>
        <v>0</v>
      </c>
      <c r="AZ233" s="45">
        <f t="shared" si="113"/>
        <v>0</v>
      </c>
      <c r="BA233" s="426">
        <v>44439</v>
      </c>
      <c r="BB233" s="185"/>
    </row>
    <row r="234" spans="1:54" ht="15" customHeight="1" x14ac:dyDescent="0.25">
      <c r="A234" s="213" t="s">
        <v>707</v>
      </c>
      <c r="B234" s="84" t="s">
        <v>146</v>
      </c>
      <c r="C234" s="213" t="s">
        <v>165</v>
      </c>
      <c r="D234" s="188" t="s">
        <v>660</v>
      </c>
      <c r="E234" s="191" t="s">
        <v>702</v>
      </c>
      <c r="F234" s="214" t="str">
        <f>VLOOKUP(G234,Lookups!$T$3:$U$2497,2,FALSE)</f>
        <v>CAT 3</v>
      </c>
      <c r="G234" s="76" t="str">
        <f>VLOOKUP(E234,Lookups!$S$3:$T$2492,2,FALSE)</f>
        <v>xxxxxxxxxx3</v>
      </c>
      <c r="H234" s="181" t="str">
        <f t="shared" si="139"/>
        <v>UNFI West xxxxxxxxxx3</v>
      </c>
      <c r="I234" s="43"/>
      <c r="J234" s="43"/>
      <c r="K234" s="161">
        <v>44212</v>
      </c>
      <c r="L234" s="43" t="s">
        <v>97</v>
      </c>
      <c r="M234" s="171" t="s">
        <v>133</v>
      </c>
      <c r="N234" s="237" t="s">
        <v>133</v>
      </c>
      <c r="O234" s="223">
        <f>VLOOKUP(E234,Lookups!$AD$3:$AE$148,2,FALSE)</f>
        <v>1.169229504</v>
      </c>
      <c r="P234" s="226">
        <f>VLOOKUP(E234,Lookups!$AH$3:$AI$148,2,FALSE)</f>
        <v>2.8760148220000001</v>
      </c>
      <c r="Q234" s="174">
        <f>VLOOKUP(E234,Lookups!$C$3:$D$249,2,FALSE)</f>
        <v>12</v>
      </c>
      <c r="R234" s="227">
        <f>VLOOKUP(E234,Lookups!$C$3:$E$148,2,FALSE)</f>
        <v>12</v>
      </c>
      <c r="S234" s="155"/>
      <c r="T234" s="46" t="e">
        <f>IF(#REF!="A",#REF!*0.5)+_xlfn.IFNA(#N/A,0)</f>
        <v>#REF!</v>
      </c>
      <c r="U234" s="46" t="e">
        <f>IF(#REF!="b",#REF!*0.25)+_xlfn.IFNA(#N/A,0)</f>
        <v>#REF!</v>
      </c>
      <c r="V234" s="46" t="e">
        <f>IF(#REF!="C",#REF!*0.125)+_xlfn.IFNA(#N/A,0)</f>
        <v>#REF!</v>
      </c>
      <c r="W234" s="46">
        <f t="shared" si="115"/>
        <v>1.169229504</v>
      </c>
      <c r="X234" s="46">
        <f t="shared" si="116"/>
        <v>0</v>
      </c>
      <c r="Y234" s="71">
        <f t="shared" si="117"/>
        <v>0</v>
      </c>
      <c r="Z234" s="71"/>
      <c r="AA234" s="71"/>
      <c r="AB234" s="71"/>
      <c r="AC234" s="112">
        <f t="shared" si="118"/>
        <v>0</v>
      </c>
      <c r="AD234" s="112">
        <f t="shared" si="119"/>
        <v>0</v>
      </c>
      <c r="AE234" s="53">
        <f t="shared" si="120"/>
        <v>0</v>
      </c>
      <c r="AF234" s="47">
        <f t="shared" si="121"/>
        <v>0</v>
      </c>
      <c r="AG234" s="47">
        <f t="shared" si="122"/>
        <v>0</v>
      </c>
      <c r="AH234" s="47">
        <f t="shared" si="123"/>
        <v>0</v>
      </c>
      <c r="AI234" s="47">
        <f t="shared" si="124"/>
        <v>0</v>
      </c>
      <c r="AJ234" s="47">
        <f t="shared" si="125"/>
        <v>0</v>
      </c>
      <c r="AK234" s="48">
        <f t="shared" si="126"/>
        <v>0</v>
      </c>
      <c r="AL234" s="48"/>
      <c r="AM234" s="48"/>
      <c r="AN234" s="145"/>
      <c r="AO234" s="145">
        <f t="shared" si="127"/>
        <v>0</v>
      </c>
      <c r="AP234" s="145">
        <f t="shared" si="128"/>
        <v>0</v>
      </c>
      <c r="AQ234" s="414">
        <f t="shared" si="129"/>
        <v>0</v>
      </c>
      <c r="AR234" s="197">
        <f t="shared" si="134"/>
        <v>0</v>
      </c>
      <c r="AS234" s="50">
        <f t="shared" si="135"/>
        <v>0</v>
      </c>
      <c r="AT234" s="50">
        <f t="shared" si="136"/>
        <v>0</v>
      </c>
      <c r="AU234" s="50">
        <f t="shared" si="137"/>
        <v>0</v>
      </c>
      <c r="AV234" s="50">
        <f t="shared" si="138"/>
        <v>0</v>
      </c>
      <c r="AW234" s="50">
        <f t="shared" si="110"/>
        <v>0</v>
      </c>
      <c r="AX234" s="50">
        <f t="shared" si="111"/>
        <v>0</v>
      </c>
      <c r="AY234" s="45">
        <f t="shared" si="112"/>
        <v>0</v>
      </c>
      <c r="AZ234" s="45">
        <f t="shared" si="113"/>
        <v>0</v>
      </c>
      <c r="BA234" s="426">
        <v>44439</v>
      </c>
      <c r="BB234" s="185"/>
    </row>
    <row r="235" spans="1:54" ht="15" customHeight="1" x14ac:dyDescent="0.25">
      <c r="A235" s="213" t="s">
        <v>707</v>
      </c>
      <c r="B235" s="84" t="s">
        <v>146</v>
      </c>
      <c r="C235" s="213" t="s">
        <v>165</v>
      </c>
      <c r="D235" s="188" t="s">
        <v>660</v>
      </c>
      <c r="E235" s="191" t="s">
        <v>703</v>
      </c>
      <c r="F235" s="214" t="str">
        <f>VLOOKUP(G235,Lookups!$T$3:$U$2497,2,FALSE)</f>
        <v>CAT 4</v>
      </c>
      <c r="G235" s="76" t="str">
        <f>VLOOKUP(E235,Lookups!$S$3:$T$2492,2,FALSE)</f>
        <v>xxxxxxxxxx4</v>
      </c>
      <c r="H235" s="181" t="str">
        <f t="shared" si="139"/>
        <v>UNFI West xxxxxxxxxx4</v>
      </c>
      <c r="I235" s="43"/>
      <c r="J235" s="43"/>
      <c r="K235" s="161">
        <v>44896</v>
      </c>
      <c r="L235" s="43" t="s">
        <v>96</v>
      </c>
      <c r="M235" s="154">
        <v>44958</v>
      </c>
      <c r="N235" s="225">
        <v>0.25</v>
      </c>
      <c r="O235" s="223">
        <f>VLOOKUP(E235,Lookups!$AD$3:$AE$148,2,FALSE)</f>
        <v>1.2623833040000001</v>
      </c>
      <c r="P235" s="226">
        <f>VLOOKUP(E235,Lookups!$AH$3:$AI$148,2,FALSE)</f>
        <v>2.370249088</v>
      </c>
      <c r="Q235" s="174">
        <f>VLOOKUP(E235,Lookups!$C$3:$D$249,2,FALSE)</f>
        <v>12</v>
      </c>
      <c r="R235" s="227">
        <f>VLOOKUP(E235,Lookups!$C$3:$E$148,2,FALSE)</f>
        <v>12</v>
      </c>
      <c r="S235" s="156"/>
      <c r="T235" s="46" t="e">
        <f>IF(#REF!="A",#REF!*0.5)+_xlfn.IFNA(#N/A,0)</f>
        <v>#REF!</v>
      </c>
      <c r="U235" s="46" t="e">
        <f>IF(#REF!="b",#REF!*0.25)+_xlfn.IFNA(#N/A,0)</f>
        <v>#REF!</v>
      </c>
      <c r="V235" s="46" t="e">
        <f>IF(#REF!="C",#REF!*0.125)+_xlfn.IFNA(#N/A,0)</f>
        <v>#REF!</v>
      </c>
      <c r="W235" s="46">
        <f t="shared" si="115"/>
        <v>1.2623833040000001</v>
      </c>
      <c r="X235" s="46">
        <f t="shared" si="116"/>
        <v>0</v>
      </c>
      <c r="Y235" s="71">
        <f t="shared" si="117"/>
        <v>0</v>
      </c>
      <c r="Z235" s="71"/>
      <c r="AA235" s="71"/>
      <c r="AB235" s="71"/>
      <c r="AC235" s="112">
        <f t="shared" si="118"/>
        <v>0</v>
      </c>
      <c r="AD235" s="112">
        <f t="shared" si="119"/>
        <v>0</v>
      </c>
      <c r="AE235" s="53">
        <f t="shared" si="120"/>
        <v>0</v>
      </c>
      <c r="AF235" s="47">
        <f t="shared" si="121"/>
        <v>0</v>
      </c>
      <c r="AG235" s="47">
        <f t="shared" si="122"/>
        <v>0</v>
      </c>
      <c r="AH235" s="47">
        <f t="shared" si="123"/>
        <v>0</v>
      </c>
      <c r="AI235" s="47">
        <f t="shared" si="124"/>
        <v>0</v>
      </c>
      <c r="AJ235" s="47">
        <f t="shared" si="125"/>
        <v>0</v>
      </c>
      <c r="AK235" s="48">
        <f t="shared" si="126"/>
        <v>0</v>
      </c>
      <c r="AL235" s="48"/>
      <c r="AM235" s="48"/>
      <c r="AN235" s="145"/>
      <c r="AO235" s="145">
        <f t="shared" si="127"/>
        <v>0</v>
      </c>
      <c r="AP235" s="145">
        <f t="shared" si="128"/>
        <v>0</v>
      </c>
      <c r="AQ235" s="414">
        <f t="shared" si="129"/>
        <v>0</v>
      </c>
      <c r="AR235" s="197">
        <f t="shared" si="134"/>
        <v>0</v>
      </c>
      <c r="AS235" s="50">
        <f t="shared" si="135"/>
        <v>0</v>
      </c>
      <c r="AT235" s="50">
        <f t="shared" si="136"/>
        <v>0</v>
      </c>
      <c r="AU235" s="50">
        <f t="shared" si="137"/>
        <v>0</v>
      </c>
      <c r="AV235" s="50">
        <f t="shared" si="138"/>
        <v>0</v>
      </c>
      <c r="AW235" s="50">
        <f t="shared" si="110"/>
        <v>0</v>
      </c>
      <c r="AX235" s="50">
        <f t="shared" si="111"/>
        <v>0</v>
      </c>
      <c r="AY235" s="45">
        <f t="shared" si="112"/>
        <v>0</v>
      </c>
      <c r="AZ235" s="45">
        <f t="shared" si="113"/>
        <v>0</v>
      </c>
      <c r="BA235" s="428">
        <v>44900</v>
      </c>
      <c r="BB235" s="532"/>
    </row>
    <row r="236" spans="1:54" ht="15" customHeight="1" x14ac:dyDescent="0.25">
      <c r="A236" s="213" t="s">
        <v>707</v>
      </c>
      <c r="B236" s="84" t="s">
        <v>146</v>
      </c>
      <c r="C236" s="213" t="s">
        <v>165</v>
      </c>
      <c r="D236" s="188" t="s">
        <v>660</v>
      </c>
      <c r="E236" s="191" t="s">
        <v>704</v>
      </c>
      <c r="F236" s="214" t="str">
        <f>VLOOKUP(G236,Lookups!$T$3:$U$2497,2,FALSE)</f>
        <v>CAT 5</v>
      </c>
      <c r="G236" s="76" t="str">
        <f>VLOOKUP(E236,Lookups!$S$3:$T$2492,2,FALSE)</f>
        <v>xxxxxxxxxx5</v>
      </c>
      <c r="H236" s="181" t="str">
        <f t="shared" si="139"/>
        <v>UNFI West xxxxxxxxxx5</v>
      </c>
      <c r="I236" s="43"/>
      <c r="J236" s="43"/>
      <c r="K236" s="161">
        <v>44212</v>
      </c>
      <c r="L236" s="43" t="s">
        <v>97</v>
      </c>
      <c r="M236" s="171" t="s">
        <v>133</v>
      </c>
      <c r="N236" s="237" t="s">
        <v>133</v>
      </c>
      <c r="O236" s="223">
        <f>VLOOKUP(E236,Lookups!$AD$3:$AE$148,2,FALSE)</f>
        <v>1.0035713159999999</v>
      </c>
      <c r="P236" s="226">
        <f>VLOOKUP(E236,Lookups!$AH$3:$AI$148,2,FALSE)</f>
        <v>1.926370728</v>
      </c>
      <c r="Q236" s="174">
        <f>VLOOKUP(E236,Lookups!$C$3:$D$249,2,FALSE)</f>
        <v>12</v>
      </c>
      <c r="R236" s="227">
        <f>VLOOKUP(E236,Lookups!$C$3:$E$148,2,FALSE)</f>
        <v>12</v>
      </c>
      <c r="S236" s="155"/>
      <c r="T236" s="46" t="e">
        <f>IF(#REF!="A",#REF!*0.5)+_xlfn.IFNA(#N/A,0)</f>
        <v>#REF!</v>
      </c>
      <c r="U236" s="46" t="e">
        <f>IF(#REF!="b",#REF!*0.25)+_xlfn.IFNA(#N/A,0)</f>
        <v>#REF!</v>
      </c>
      <c r="V236" s="46" t="e">
        <f>IF(#REF!="C",#REF!*0.125)+_xlfn.IFNA(#N/A,0)</f>
        <v>#REF!</v>
      </c>
      <c r="W236" s="46">
        <f t="shared" si="115"/>
        <v>1.0035713159999999</v>
      </c>
      <c r="X236" s="46">
        <f t="shared" si="116"/>
        <v>0</v>
      </c>
      <c r="Y236" s="71">
        <f t="shared" si="117"/>
        <v>0</v>
      </c>
      <c r="Z236" s="71"/>
      <c r="AA236" s="71"/>
      <c r="AB236" s="71"/>
      <c r="AC236" s="112">
        <f t="shared" si="118"/>
        <v>0</v>
      </c>
      <c r="AD236" s="112">
        <f t="shared" si="119"/>
        <v>0</v>
      </c>
      <c r="AE236" s="53">
        <f t="shared" si="120"/>
        <v>0</v>
      </c>
      <c r="AF236" s="47">
        <f t="shared" si="121"/>
        <v>0</v>
      </c>
      <c r="AG236" s="47">
        <f t="shared" si="122"/>
        <v>0</v>
      </c>
      <c r="AH236" s="47">
        <f t="shared" si="123"/>
        <v>0</v>
      </c>
      <c r="AI236" s="47">
        <f t="shared" si="124"/>
        <v>0</v>
      </c>
      <c r="AJ236" s="47">
        <f t="shared" si="125"/>
        <v>0</v>
      </c>
      <c r="AK236" s="48">
        <f t="shared" si="126"/>
        <v>0</v>
      </c>
      <c r="AL236" s="48"/>
      <c r="AM236" s="48"/>
      <c r="AN236" s="145"/>
      <c r="AO236" s="145">
        <f t="shared" si="127"/>
        <v>0</v>
      </c>
      <c r="AP236" s="145">
        <f t="shared" si="128"/>
        <v>0</v>
      </c>
      <c r="AQ236" s="414">
        <f t="shared" si="129"/>
        <v>0</v>
      </c>
      <c r="AR236" s="197">
        <f t="shared" si="134"/>
        <v>0</v>
      </c>
      <c r="AS236" s="50">
        <f t="shared" si="135"/>
        <v>0</v>
      </c>
      <c r="AT236" s="50">
        <f t="shared" si="136"/>
        <v>0</v>
      </c>
      <c r="AU236" s="50">
        <f t="shared" si="137"/>
        <v>0</v>
      </c>
      <c r="AV236" s="50">
        <f t="shared" si="138"/>
        <v>0</v>
      </c>
      <c r="AW236" s="50">
        <f t="shared" si="110"/>
        <v>0</v>
      </c>
      <c r="AX236" s="50">
        <f t="shared" si="111"/>
        <v>0</v>
      </c>
      <c r="AY236" s="45">
        <f t="shared" si="112"/>
        <v>0</v>
      </c>
      <c r="AZ236" s="45">
        <f t="shared" si="113"/>
        <v>0</v>
      </c>
      <c r="BA236" s="426">
        <v>44439</v>
      </c>
      <c r="BB236" s="185"/>
    </row>
    <row r="237" spans="1:54" ht="15" customHeight="1" x14ac:dyDescent="0.25">
      <c r="A237" s="43" t="s">
        <v>706</v>
      </c>
      <c r="B237" s="42" t="s">
        <v>233</v>
      </c>
      <c r="C237" s="157" t="s">
        <v>164</v>
      </c>
      <c r="D237" s="188" t="s">
        <v>661</v>
      </c>
      <c r="E237" s="94" t="s">
        <v>700</v>
      </c>
      <c r="F237" s="214" t="str">
        <f>VLOOKUP(G237,Lookups!$T$3:$U$2497,2,FALSE)</f>
        <v>CAT 1</v>
      </c>
      <c r="G237" s="76" t="str">
        <f>VLOOKUP(E237,Lookups!$S$3:$T$2492,2,FALSE)</f>
        <v>xxxxxxxxxx1</v>
      </c>
      <c r="H237" s="181" t="str">
        <f t="shared" si="139"/>
        <v>UNFI East xxxxxxxxxx1</v>
      </c>
      <c r="I237" s="43"/>
      <c r="J237" s="43">
        <v>1</v>
      </c>
      <c r="K237" s="163">
        <v>43952</v>
      </c>
      <c r="L237" s="43" t="s">
        <v>99</v>
      </c>
      <c r="M237" s="209">
        <v>44440</v>
      </c>
      <c r="N237" s="224" t="s">
        <v>646</v>
      </c>
      <c r="O237" s="223">
        <f>VLOOKUP(E237,Lookups!$AD$3:$AE$148,2,FALSE)</f>
        <v>1.2</v>
      </c>
      <c r="P237" s="226">
        <f>VLOOKUP(E237,Lookups!$AH$3:$AI$148,2,FALSE)</f>
        <v>3</v>
      </c>
      <c r="Q237" s="174">
        <f>VLOOKUP(E237,Lookups!$C$3:$D$249,2,FALSE)</f>
        <v>12</v>
      </c>
      <c r="R237" s="227">
        <f>VLOOKUP(E237,Lookups!$C$3:$E$148,2,FALSE)</f>
        <v>12</v>
      </c>
      <c r="S237" s="156"/>
      <c r="T237" s="46" t="e">
        <f>IF(#REF!="A",#REF!*0.5)+_xlfn.IFNA(#N/A,0)</f>
        <v>#REF!</v>
      </c>
      <c r="U237" s="46" t="e">
        <f>IF(#REF!="b",#REF!*0.25)+_xlfn.IFNA(#N/A,0)</f>
        <v>#REF!</v>
      </c>
      <c r="V237" s="46" t="e">
        <f>IF(#REF!="C",#REF!*0.125)+_xlfn.IFNA(#N/A,0)</f>
        <v>#REF!</v>
      </c>
      <c r="W237" s="46">
        <f t="shared" si="115"/>
        <v>0</v>
      </c>
      <c r="X237" s="46">
        <f t="shared" si="116"/>
        <v>3</v>
      </c>
      <c r="Y237" s="71">
        <f t="shared" si="117"/>
        <v>0</v>
      </c>
      <c r="Z237" s="71"/>
      <c r="AA237" s="71"/>
      <c r="AB237" s="71"/>
      <c r="AC237" s="112">
        <f t="shared" si="118"/>
        <v>0</v>
      </c>
      <c r="AD237" s="112">
        <f t="shared" si="119"/>
        <v>3</v>
      </c>
      <c r="AE237" s="53">
        <f t="shared" si="120"/>
        <v>0</v>
      </c>
      <c r="AF237" s="47">
        <f t="shared" si="121"/>
        <v>0</v>
      </c>
      <c r="AG237" s="47">
        <f t="shared" si="122"/>
        <v>0</v>
      </c>
      <c r="AH237" s="47">
        <f t="shared" si="123"/>
        <v>0</v>
      </c>
      <c r="AI237" s="47">
        <f t="shared" si="124"/>
        <v>0</v>
      </c>
      <c r="AJ237" s="47">
        <f t="shared" si="125"/>
        <v>156</v>
      </c>
      <c r="AK237" s="48">
        <f t="shared" si="126"/>
        <v>0</v>
      </c>
      <c r="AL237" s="48"/>
      <c r="AM237" s="48"/>
      <c r="AN237" s="145"/>
      <c r="AO237" s="145">
        <f t="shared" si="127"/>
        <v>0</v>
      </c>
      <c r="AP237" s="145">
        <f t="shared" si="128"/>
        <v>13</v>
      </c>
      <c r="AQ237" s="414">
        <f t="shared" si="129"/>
        <v>13</v>
      </c>
      <c r="AR237" s="197">
        <f t="shared" si="134"/>
        <v>1.0833333333333333</v>
      </c>
      <c r="AS237" s="50">
        <f t="shared" si="135"/>
        <v>0</v>
      </c>
      <c r="AT237" s="50">
        <f t="shared" si="136"/>
        <v>0</v>
      </c>
      <c r="AU237" s="50">
        <f t="shared" si="137"/>
        <v>0</v>
      </c>
      <c r="AV237" s="50">
        <f t="shared" si="138"/>
        <v>0</v>
      </c>
      <c r="AW237" s="50">
        <f t="shared" si="110"/>
        <v>0</v>
      </c>
      <c r="AX237" s="50">
        <f t="shared" si="111"/>
        <v>1872</v>
      </c>
      <c r="AY237" s="45">
        <f t="shared" si="112"/>
        <v>1872</v>
      </c>
      <c r="AZ237" s="45">
        <f t="shared" si="113"/>
        <v>156</v>
      </c>
      <c r="BA237" s="428">
        <v>44439</v>
      </c>
      <c r="BB237" s="184"/>
    </row>
    <row r="238" spans="1:54" ht="15" customHeight="1" x14ac:dyDescent="0.25">
      <c r="A238" s="43" t="s">
        <v>706</v>
      </c>
      <c r="B238" s="42" t="s">
        <v>233</v>
      </c>
      <c r="C238" s="157" t="s">
        <v>164</v>
      </c>
      <c r="D238" s="188" t="s">
        <v>661</v>
      </c>
      <c r="E238" s="94" t="s">
        <v>701</v>
      </c>
      <c r="F238" s="214" t="str">
        <f>VLOOKUP(G238,Lookups!$T$3:$U$2497,2,FALSE)</f>
        <v>CAT 2</v>
      </c>
      <c r="G238" s="76" t="str">
        <f>VLOOKUP(E238,Lookups!$S$3:$T$2492,2,FALSE)</f>
        <v>xxxxxxxxxx2</v>
      </c>
      <c r="H238" s="181" t="str">
        <f t="shared" si="139"/>
        <v>UNFI East xxxxxxxxxx2</v>
      </c>
      <c r="I238" s="43"/>
      <c r="J238" s="43">
        <v>1</v>
      </c>
      <c r="K238" s="163">
        <v>43952</v>
      </c>
      <c r="L238" s="43" t="s">
        <v>99</v>
      </c>
      <c r="M238" s="209">
        <v>44440</v>
      </c>
      <c r="N238" s="224" t="s">
        <v>646</v>
      </c>
      <c r="O238" s="223">
        <f>VLOOKUP(E238,Lookups!$AD$3:$AE$148,2,FALSE)</f>
        <v>1.2309971689999999</v>
      </c>
      <c r="P238" s="226">
        <f>VLOOKUP(E238,Lookups!$AH$3:$AI$148,2,FALSE)</f>
        <v>2.5038011689999999</v>
      </c>
      <c r="Q238" s="174">
        <f>VLOOKUP(E238,Lookups!$C$3:$D$249,2,FALSE)</f>
        <v>12</v>
      </c>
      <c r="R238" s="227">
        <f>VLOOKUP(E238,Lookups!$C$3:$E$148,2,FALSE)</f>
        <v>12</v>
      </c>
      <c r="S238" s="156"/>
      <c r="T238" s="46" t="e">
        <f>IF(#REF!="A",#REF!*0.5)+_xlfn.IFNA(#N/A,0)</f>
        <v>#REF!</v>
      </c>
      <c r="U238" s="46" t="e">
        <f>IF(#REF!="b",#REF!*0.25)+_xlfn.IFNA(#N/A,0)</f>
        <v>#REF!</v>
      </c>
      <c r="V238" s="46" t="e">
        <f>IF(#REF!="C",#REF!*0.125)+_xlfn.IFNA(#N/A,0)</f>
        <v>#REF!</v>
      </c>
      <c r="W238" s="46">
        <f t="shared" si="115"/>
        <v>0</v>
      </c>
      <c r="X238" s="46">
        <f t="shared" si="116"/>
        <v>2.5038011689999999</v>
      </c>
      <c r="Y238" s="71">
        <f t="shared" si="117"/>
        <v>0</v>
      </c>
      <c r="Z238" s="71"/>
      <c r="AA238" s="71"/>
      <c r="AB238" s="71"/>
      <c r="AC238" s="112">
        <f t="shared" si="118"/>
        <v>0</v>
      </c>
      <c r="AD238" s="112">
        <f t="shared" si="119"/>
        <v>2.5038011689999999</v>
      </c>
      <c r="AE238" s="53">
        <f t="shared" si="120"/>
        <v>0</v>
      </c>
      <c r="AF238" s="47">
        <f t="shared" si="121"/>
        <v>0</v>
      </c>
      <c r="AG238" s="47">
        <f t="shared" si="122"/>
        <v>0</v>
      </c>
      <c r="AH238" s="47">
        <f t="shared" si="123"/>
        <v>0</v>
      </c>
      <c r="AI238" s="47">
        <f t="shared" si="124"/>
        <v>0</v>
      </c>
      <c r="AJ238" s="47">
        <f t="shared" si="125"/>
        <v>130.19766078800001</v>
      </c>
      <c r="AK238" s="48">
        <f t="shared" si="126"/>
        <v>0</v>
      </c>
      <c r="AL238" s="48"/>
      <c r="AM238" s="48"/>
      <c r="AN238" s="145"/>
      <c r="AO238" s="145">
        <f t="shared" si="127"/>
        <v>0</v>
      </c>
      <c r="AP238" s="145">
        <f t="shared" si="128"/>
        <v>10.849805065666667</v>
      </c>
      <c r="AQ238" s="414">
        <f t="shared" si="129"/>
        <v>10.849805065666667</v>
      </c>
      <c r="AR238" s="197">
        <f t="shared" si="134"/>
        <v>0.90415042213888885</v>
      </c>
      <c r="AS238" s="50">
        <f t="shared" si="135"/>
        <v>0</v>
      </c>
      <c r="AT238" s="50">
        <f t="shared" si="136"/>
        <v>0</v>
      </c>
      <c r="AU238" s="50">
        <f t="shared" si="137"/>
        <v>0</v>
      </c>
      <c r="AV238" s="50">
        <f t="shared" si="138"/>
        <v>0</v>
      </c>
      <c r="AW238" s="50">
        <f t="shared" si="110"/>
        <v>0</v>
      </c>
      <c r="AX238" s="50">
        <f t="shared" si="111"/>
        <v>1562.3719294560001</v>
      </c>
      <c r="AY238" s="45">
        <f t="shared" si="112"/>
        <v>1562.3719294560001</v>
      </c>
      <c r="AZ238" s="45">
        <f t="shared" si="113"/>
        <v>130.19766078800001</v>
      </c>
      <c r="BA238" s="428">
        <v>44439</v>
      </c>
      <c r="BB238" s="184"/>
    </row>
    <row r="239" spans="1:54" ht="15" customHeight="1" x14ac:dyDescent="0.25">
      <c r="A239" s="43" t="s">
        <v>706</v>
      </c>
      <c r="B239" s="42" t="s">
        <v>233</v>
      </c>
      <c r="C239" s="157" t="s">
        <v>164</v>
      </c>
      <c r="D239" s="188" t="s">
        <v>661</v>
      </c>
      <c r="E239" s="191" t="s">
        <v>702</v>
      </c>
      <c r="F239" s="214" t="str">
        <f>VLOOKUP(G239,Lookups!$T$3:$U$2497,2,FALSE)</f>
        <v>CAT 3</v>
      </c>
      <c r="G239" s="76" t="str">
        <f>VLOOKUP(E239,Lookups!$S$3:$T$2492,2,FALSE)</f>
        <v>xxxxxxxxxx3</v>
      </c>
      <c r="H239" s="181" t="str">
        <f t="shared" si="139"/>
        <v>UNFI East xxxxxxxxxx3</v>
      </c>
      <c r="I239" s="43"/>
      <c r="J239" s="43">
        <v>1</v>
      </c>
      <c r="K239" s="163">
        <v>43952</v>
      </c>
      <c r="L239" s="43" t="s">
        <v>99</v>
      </c>
      <c r="M239" s="209">
        <v>44440</v>
      </c>
      <c r="N239" s="224" t="s">
        <v>646</v>
      </c>
      <c r="O239" s="223">
        <f>VLOOKUP(E239,Lookups!$AD$3:$AE$148,2,FALSE)</f>
        <v>1.169229504</v>
      </c>
      <c r="P239" s="226">
        <f>VLOOKUP(E239,Lookups!$AH$3:$AI$148,2,FALSE)</f>
        <v>2.8760148220000001</v>
      </c>
      <c r="Q239" s="174">
        <f>VLOOKUP(E239,Lookups!$C$3:$D$249,2,FALSE)</f>
        <v>12</v>
      </c>
      <c r="R239" s="227">
        <f>VLOOKUP(E239,Lookups!$C$3:$E$148,2,FALSE)</f>
        <v>12</v>
      </c>
      <c r="S239" s="156"/>
      <c r="T239" s="46" t="e">
        <f>IF(#REF!="A",#REF!*0.5)+_xlfn.IFNA(#N/A,0)</f>
        <v>#REF!</v>
      </c>
      <c r="U239" s="46" t="e">
        <f>IF(#REF!="b",#REF!*0.25)+_xlfn.IFNA(#N/A,0)</f>
        <v>#REF!</v>
      </c>
      <c r="V239" s="46" t="e">
        <f>IF(#REF!="C",#REF!*0.125)+_xlfn.IFNA(#N/A,0)</f>
        <v>#REF!</v>
      </c>
      <c r="W239" s="46">
        <f t="shared" si="115"/>
        <v>0</v>
      </c>
      <c r="X239" s="46">
        <f t="shared" si="116"/>
        <v>2.8760148220000001</v>
      </c>
      <c r="Y239" s="71">
        <f t="shared" si="117"/>
        <v>0</v>
      </c>
      <c r="Z239" s="71"/>
      <c r="AA239" s="71"/>
      <c r="AB239" s="71"/>
      <c r="AC239" s="112">
        <f t="shared" si="118"/>
        <v>0</v>
      </c>
      <c r="AD239" s="112">
        <f t="shared" si="119"/>
        <v>2.8760148220000001</v>
      </c>
      <c r="AE239" s="53">
        <f t="shared" si="120"/>
        <v>0</v>
      </c>
      <c r="AF239" s="47">
        <f t="shared" si="121"/>
        <v>0</v>
      </c>
      <c r="AG239" s="47">
        <f t="shared" si="122"/>
        <v>0</v>
      </c>
      <c r="AH239" s="47">
        <f t="shared" si="123"/>
        <v>0</v>
      </c>
      <c r="AI239" s="47">
        <f t="shared" si="124"/>
        <v>0</v>
      </c>
      <c r="AJ239" s="47">
        <f t="shared" si="125"/>
        <v>149.55277074400001</v>
      </c>
      <c r="AK239" s="48">
        <f t="shared" si="126"/>
        <v>0</v>
      </c>
      <c r="AL239" s="48"/>
      <c r="AM239" s="48"/>
      <c r="AN239" s="145"/>
      <c r="AO239" s="145">
        <f t="shared" si="127"/>
        <v>0</v>
      </c>
      <c r="AP239" s="145">
        <f t="shared" si="128"/>
        <v>12.462730895333335</v>
      </c>
      <c r="AQ239" s="414">
        <f t="shared" si="129"/>
        <v>12.462730895333335</v>
      </c>
      <c r="AR239" s="197">
        <f t="shared" si="134"/>
        <v>1.0385609079444447</v>
      </c>
      <c r="AS239" s="50">
        <f t="shared" si="135"/>
        <v>0</v>
      </c>
      <c r="AT239" s="50">
        <f t="shared" si="136"/>
        <v>0</v>
      </c>
      <c r="AU239" s="50">
        <f t="shared" si="137"/>
        <v>0</v>
      </c>
      <c r="AV239" s="50">
        <f t="shared" si="138"/>
        <v>0</v>
      </c>
      <c r="AW239" s="50">
        <f t="shared" si="110"/>
        <v>0</v>
      </c>
      <c r="AX239" s="50">
        <f t="shared" si="111"/>
        <v>1794.6332489280003</v>
      </c>
      <c r="AY239" s="45">
        <f t="shared" si="112"/>
        <v>1794.6332489280003</v>
      </c>
      <c r="AZ239" s="437">
        <f t="shared" si="113"/>
        <v>149.55277074400001</v>
      </c>
      <c r="BA239" s="441">
        <v>44439</v>
      </c>
      <c r="BB239" s="183"/>
    </row>
    <row r="240" spans="1:54" ht="15" customHeight="1" x14ac:dyDescent="0.25">
      <c r="A240" s="43" t="s">
        <v>706</v>
      </c>
      <c r="B240" s="42" t="s">
        <v>233</v>
      </c>
      <c r="C240" s="157" t="s">
        <v>164</v>
      </c>
      <c r="D240" s="188" t="s">
        <v>661</v>
      </c>
      <c r="E240" s="191" t="s">
        <v>703</v>
      </c>
      <c r="F240" s="214" t="str">
        <f>VLOOKUP(G240,Lookups!$T$3:$U$2497,2,FALSE)</f>
        <v>CAT 4</v>
      </c>
      <c r="G240" s="76" t="str">
        <f>VLOOKUP(E240,Lookups!$S$3:$T$2492,2,FALSE)</f>
        <v>xxxxxxxxxx4</v>
      </c>
      <c r="H240" s="181" t="str">
        <f t="shared" si="139"/>
        <v>UNFI East xxxxxxxxxx4</v>
      </c>
      <c r="I240" s="43"/>
      <c r="J240" s="43">
        <v>1</v>
      </c>
      <c r="K240" s="163">
        <v>43952</v>
      </c>
      <c r="L240" s="43" t="s">
        <v>99</v>
      </c>
      <c r="M240" s="209">
        <v>44440</v>
      </c>
      <c r="N240" s="224" t="s">
        <v>646</v>
      </c>
      <c r="O240" s="223">
        <f>VLOOKUP(E240,Lookups!$AD$3:$AE$148,2,FALSE)</f>
        <v>1.2623833040000001</v>
      </c>
      <c r="P240" s="226">
        <f>VLOOKUP(E240,Lookups!$AH$3:$AI$148,2,FALSE)</f>
        <v>2.370249088</v>
      </c>
      <c r="Q240" s="174">
        <f>VLOOKUP(E240,Lookups!$C$3:$D$249,2,FALSE)</f>
        <v>12</v>
      </c>
      <c r="R240" s="227">
        <f>VLOOKUP(E240,Lookups!$C$3:$E$148,2,FALSE)</f>
        <v>12</v>
      </c>
      <c r="S240" s="156"/>
      <c r="T240" s="46" t="e">
        <f>IF(#REF!="A",#REF!*0.5)+_xlfn.IFNA(#N/A,0)</f>
        <v>#REF!</v>
      </c>
      <c r="U240" s="46" t="e">
        <f>IF(#REF!="b",#REF!*0.25)+_xlfn.IFNA(#N/A,0)</f>
        <v>#REF!</v>
      </c>
      <c r="V240" s="46" t="e">
        <f>IF(#REF!="C",#REF!*0.125)+_xlfn.IFNA(#N/A,0)</f>
        <v>#REF!</v>
      </c>
      <c r="W240" s="46">
        <f t="shared" si="115"/>
        <v>0</v>
      </c>
      <c r="X240" s="46">
        <f t="shared" si="116"/>
        <v>2.370249088</v>
      </c>
      <c r="Y240" s="71">
        <f t="shared" si="117"/>
        <v>0</v>
      </c>
      <c r="Z240" s="71"/>
      <c r="AA240" s="71"/>
      <c r="AB240" s="71"/>
      <c r="AC240" s="112">
        <f t="shared" si="118"/>
        <v>0</v>
      </c>
      <c r="AD240" s="112">
        <f t="shared" si="119"/>
        <v>2.370249088</v>
      </c>
      <c r="AE240" s="53">
        <f t="shared" si="120"/>
        <v>0</v>
      </c>
      <c r="AF240" s="47">
        <f t="shared" si="121"/>
        <v>0</v>
      </c>
      <c r="AG240" s="47">
        <f t="shared" si="122"/>
        <v>0</v>
      </c>
      <c r="AH240" s="47">
        <f t="shared" si="123"/>
        <v>0</v>
      </c>
      <c r="AI240" s="47">
        <f t="shared" si="124"/>
        <v>0</v>
      </c>
      <c r="AJ240" s="47">
        <f t="shared" si="125"/>
        <v>123.252952576</v>
      </c>
      <c r="AK240" s="48">
        <f t="shared" si="126"/>
        <v>0</v>
      </c>
      <c r="AL240" s="48"/>
      <c r="AM240" s="48"/>
      <c r="AN240" s="145"/>
      <c r="AO240" s="145">
        <f t="shared" si="127"/>
        <v>0</v>
      </c>
      <c r="AP240" s="145">
        <f t="shared" si="128"/>
        <v>10.271079381333333</v>
      </c>
      <c r="AQ240" s="414">
        <f t="shared" si="129"/>
        <v>10.271079381333333</v>
      </c>
      <c r="AR240" s="197">
        <f t="shared" si="134"/>
        <v>0.85592328177777777</v>
      </c>
      <c r="AS240" s="50">
        <f t="shared" si="135"/>
        <v>0</v>
      </c>
      <c r="AT240" s="50">
        <f t="shared" si="136"/>
        <v>0</v>
      </c>
      <c r="AU240" s="50">
        <f t="shared" si="137"/>
        <v>0</v>
      </c>
      <c r="AV240" s="50">
        <f t="shared" si="138"/>
        <v>0</v>
      </c>
      <c r="AW240" s="50">
        <f t="shared" si="110"/>
        <v>0</v>
      </c>
      <c r="AX240" s="50">
        <f t="shared" si="111"/>
        <v>1479.035430912</v>
      </c>
      <c r="AY240" s="45">
        <f t="shared" si="112"/>
        <v>1479.035430912</v>
      </c>
      <c r="AZ240" s="437">
        <f t="shared" si="113"/>
        <v>123.252952576</v>
      </c>
      <c r="BA240" s="441">
        <v>44439</v>
      </c>
      <c r="BB240" s="183"/>
    </row>
    <row r="241" spans="1:54" ht="15" customHeight="1" x14ac:dyDescent="0.25">
      <c r="A241" s="43" t="s">
        <v>706</v>
      </c>
      <c r="B241" s="42" t="s">
        <v>233</v>
      </c>
      <c r="C241" s="157" t="s">
        <v>164</v>
      </c>
      <c r="D241" s="188" t="s">
        <v>661</v>
      </c>
      <c r="E241" s="191" t="s">
        <v>704</v>
      </c>
      <c r="F241" s="214" t="str">
        <f>VLOOKUP(G241,Lookups!$T$3:$U$2497,2,FALSE)</f>
        <v>CAT 5</v>
      </c>
      <c r="G241" s="76" t="str">
        <f>VLOOKUP(E241,Lookups!$S$3:$T$2492,2,FALSE)</f>
        <v>xxxxxxxxxx5</v>
      </c>
      <c r="H241" s="181" t="str">
        <f t="shared" si="139"/>
        <v>UNFI East xxxxxxxxxx5</v>
      </c>
      <c r="I241" s="43"/>
      <c r="J241" s="43">
        <v>1</v>
      </c>
      <c r="K241" s="163">
        <v>43952</v>
      </c>
      <c r="L241" s="43" t="s">
        <v>99</v>
      </c>
      <c r="M241" s="209">
        <v>44440</v>
      </c>
      <c r="N241" s="224" t="s">
        <v>646</v>
      </c>
      <c r="O241" s="223">
        <f>VLOOKUP(E241,Lookups!$AD$3:$AE$148,2,FALSE)</f>
        <v>1.0035713159999999</v>
      </c>
      <c r="P241" s="226">
        <f>VLOOKUP(E241,Lookups!$AH$3:$AI$148,2,FALSE)</f>
        <v>1.926370728</v>
      </c>
      <c r="Q241" s="174">
        <f>VLOOKUP(E241,Lookups!$C$3:$D$249,2,FALSE)</f>
        <v>12</v>
      </c>
      <c r="R241" s="227">
        <f>VLOOKUP(E241,Lookups!$C$3:$E$148,2,FALSE)</f>
        <v>12</v>
      </c>
      <c r="S241" s="156"/>
      <c r="T241" s="46" t="e">
        <f>IF(#REF!="A",#REF!*0.5)+_xlfn.IFNA(#N/A,0)</f>
        <v>#REF!</v>
      </c>
      <c r="U241" s="46" t="e">
        <f>IF(#REF!="b",#REF!*0.25)+_xlfn.IFNA(#N/A,0)</f>
        <v>#REF!</v>
      </c>
      <c r="V241" s="46" t="e">
        <f>IF(#REF!="C",#REF!*0.125)+_xlfn.IFNA(#N/A,0)</f>
        <v>#REF!</v>
      </c>
      <c r="W241" s="46">
        <f t="shared" si="115"/>
        <v>0</v>
      </c>
      <c r="X241" s="46">
        <f t="shared" si="116"/>
        <v>1.926370728</v>
      </c>
      <c r="Y241" s="71">
        <f t="shared" si="117"/>
        <v>0</v>
      </c>
      <c r="Z241" s="71"/>
      <c r="AA241" s="71"/>
      <c r="AB241" s="71"/>
      <c r="AC241" s="112">
        <f t="shared" si="118"/>
        <v>0</v>
      </c>
      <c r="AD241" s="112">
        <f t="shared" si="119"/>
        <v>1.926370728</v>
      </c>
      <c r="AE241" s="53">
        <f t="shared" si="120"/>
        <v>0</v>
      </c>
      <c r="AF241" s="47">
        <f t="shared" si="121"/>
        <v>0</v>
      </c>
      <c r="AG241" s="47">
        <f t="shared" si="122"/>
        <v>0</v>
      </c>
      <c r="AH241" s="47">
        <f t="shared" si="123"/>
        <v>0</v>
      </c>
      <c r="AI241" s="47">
        <f t="shared" si="124"/>
        <v>0</v>
      </c>
      <c r="AJ241" s="47">
        <f t="shared" si="125"/>
        <v>100.171277856</v>
      </c>
      <c r="AK241" s="48">
        <f t="shared" si="126"/>
        <v>0</v>
      </c>
      <c r="AL241" s="48"/>
      <c r="AM241" s="48"/>
      <c r="AN241" s="145"/>
      <c r="AO241" s="145">
        <f t="shared" si="127"/>
        <v>0</v>
      </c>
      <c r="AP241" s="145">
        <f t="shared" si="128"/>
        <v>8.3476064880000003</v>
      </c>
      <c r="AQ241" s="414">
        <f t="shared" si="129"/>
        <v>8.3476064880000003</v>
      </c>
      <c r="AR241" s="197">
        <f t="shared" si="134"/>
        <v>0.69563387399999999</v>
      </c>
      <c r="AS241" s="50">
        <f t="shared" si="135"/>
        <v>0</v>
      </c>
      <c r="AT241" s="50">
        <f t="shared" si="136"/>
        <v>0</v>
      </c>
      <c r="AU241" s="50">
        <f t="shared" si="137"/>
        <v>0</v>
      </c>
      <c r="AV241" s="50">
        <f t="shared" si="138"/>
        <v>0</v>
      </c>
      <c r="AW241" s="50">
        <f t="shared" ref="AW241:AW304" si="140">(AI241*R241)+_xlfn.IFNA(#N/A,0)</f>
        <v>0</v>
      </c>
      <c r="AX241" s="50">
        <f t="shared" ref="AX241:AX304" si="141">(AJ241*R241)+_xlfn.IFNA(#N/A,0)</f>
        <v>1202.055334272</v>
      </c>
      <c r="AY241" s="45">
        <f t="shared" ref="AY241:AY304" si="142">SUM(AS241:AX241)+_xlfn.IFNA(#N/A,0)</f>
        <v>1202.055334272</v>
      </c>
      <c r="AZ241" s="437">
        <f t="shared" ref="AZ241:AZ304" si="143">AY241/12</f>
        <v>100.171277856</v>
      </c>
      <c r="BA241" s="441">
        <v>44439</v>
      </c>
      <c r="BB241" s="183"/>
    </row>
    <row r="242" spans="1:54" ht="15" customHeight="1" x14ac:dyDescent="0.25">
      <c r="A242" s="157" t="s">
        <v>705</v>
      </c>
      <c r="B242" s="84" t="s">
        <v>670</v>
      </c>
      <c r="C242" s="213" t="s">
        <v>165</v>
      </c>
      <c r="D242" s="188" t="s">
        <v>660</v>
      </c>
      <c r="E242" s="94" t="s">
        <v>700</v>
      </c>
      <c r="F242" s="214" t="str">
        <f>VLOOKUP(G242,Lookups!$T$3:$U$2497,2,FALSE)</f>
        <v>CAT 1</v>
      </c>
      <c r="G242" s="76" t="str">
        <f>VLOOKUP(E242,Lookups!$S$3:$T$2492,2,FALSE)</f>
        <v>xxxxxxxxxx1</v>
      </c>
      <c r="H242" s="181" t="str">
        <f t="shared" si="139"/>
        <v>UNFI West xxxxxxxxxx1</v>
      </c>
      <c r="I242" s="208"/>
      <c r="J242" s="208">
        <v>27</v>
      </c>
      <c r="K242" s="100">
        <v>44621</v>
      </c>
      <c r="L242" s="208" t="s">
        <v>96</v>
      </c>
      <c r="M242" s="171">
        <v>44713</v>
      </c>
      <c r="N242" s="225">
        <v>0.5</v>
      </c>
      <c r="O242" s="223">
        <f>VLOOKUP(E242,Lookups!$AD$3:$AE$148,2,FALSE)</f>
        <v>1.2</v>
      </c>
      <c r="P242" s="226">
        <f>VLOOKUP(E242,Lookups!$AH$3:$AI$148,2,FALSE)</f>
        <v>3</v>
      </c>
      <c r="Q242" s="174">
        <f>VLOOKUP(E242,Lookups!$C$3:$D$249,2,FALSE)</f>
        <v>12</v>
      </c>
      <c r="R242" s="227">
        <f>VLOOKUP(E242,Lookups!$C$3:$E$148,2,FALSE)</f>
        <v>12</v>
      </c>
      <c r="S242" s="155"/>
      <c r="T242" s="46" t="e">
        <f>IF(#REF!="A",#REF!*0.5)+_xlfn.IFNA(#N/A,0)</f>
        <v>#REF!</v>
      </c>
      <c r="U242" s="46" t="e">
        <f>IF(#REF!="b",#REF!*0.25)+_xlfn.IFNA(#N/A,0)</f>
        <v>#REF!</v>
      </c>
      <c r="V242" s="46" t="e">
        <f>IF(#REF!="C",#REF!*0.125)+_xlfn.IFNA(#N/A,0)</f>
        <v>#REF!</v>
      </c>
      <c r="W242" s="46">
        <f t="shared" si="115"/>
        <v>1.2</v>
      </c>
      <c r="X242" s="46">
        <f t="shared" si="116"/>
        <v>0</v>
      </c>
      <c r="Y242" s="71">
        <f t="shared" si="117"/>
        <v>0</v>
      </c>
      <c r="Z242" s="71"/>
      <c r="AA242" s="71"/>
      <c r="AB242" s="71"/>
      <c r="AC242" s="112">
        <f t="shared" si="118"/>
        <v>32.4</v>
      </c>
      <c r="AD242" s="112">
        <f t="shared" si="119"/>
        <v>0</v>
      </c>
      <c r="AE242" s="53">
        <f t="shared" si="120"/>
        <v>0</v>
      </c>
      <c r="AF242" s="47">
        <f t="shared" si="121"/>
        <v>0</v>
      </c>
      <c r="AG242" s="47">
        <f t="shared" si="122"/>
        <v>0</v>
      </c>
      <c r="AH242" s="47">
        <f t="shared" si="123"/>
        <v>0</v>
      </c>
      <c r="AI242" s="47">
        <f t="shared" si="124"/>
        <v>1684.8</v>
      </c>
      <c r="AJ242" s="47">
        <f t="shared" si="125"/>
        <v>0</v>
      </c>
      <c r="AK242" s="48">
        <f t="shared" si="126"/>
        <v>0</v>
      </c>
      <c r="AL242" s="48"/>
      <c r="AM242" s="48"/>
      <c r="AN242" s="145"/>
      <c r="AO242" s="145">
        <f t="shared" si="127"/>
        <v>140.4</v>
      </c>
      <c r="AP242" s="145">
        <f t="shared" si="128"/>
        <v>0</v>
      </c>
      <c r="AQ242" s="414">
        <f t="shared" si="129"/>
        <v>140.4</v>
      </c>
      <c r="AR242" s="197">
        <f t="shared" si="134"/>
        <v>11.700000000000001</v>
      </c>
      <c r="AS242" s="50">
        <f t="shared" si="135"/>
        <v>0</v>
      </c>
      <c r="AT242" s="50">
        <f t="shared" si="136"/>
        <v>0</v>
      </c>
      <c r="AU242" s="50">
        <f t="shared" si="137"/>
        <v>0</v>
      </c>
      <c r="AV242" s="50">
        <f t="shared" si="138"/>
        <v>0</v>
      </c>
      <c r="AW242" s="50">
        <f t="shared" si="140"/>
        <v>20217.599999999999</v>
      </c>
      <c r="AX242" s="50">
        <f t="shared" si="141"/>
        <v>0</v>
      </c>
      <c r="AY242" s="45">
        <f t="shared" si="142"/>
        <v>20217.599999999999</v>
      </c>
      <c r="AZ242" s="437">
        <f t="shared" si="143"/>
        <v>1684.8</v>
      </c>
      <c r="BA242" s="439">
        <v>44810</v>
      </c>
      <c r="BB242" s="216"/>
    </row>
    <row r="243" spans="1:54" ht="15" customHeight="1" x14ac:dyDescent="0.25">
      <c r="A243" s="157" t="s">
        <v>705</v>
      </c>
      <c r="B243" s="84" t="s">
        <v>670</v>
      </c>
      <c r="C243" s="213" t="s">
        <v>165</v>
      </c>
      <c r="D243" s="188" t="s">
        <v>660</v>
      </c>
      <c r="E243" s="94" t="s">
        <v>701</v>
      </c>
      <c r="F243" s="214" t="str">
        <f>VLOOKUP(G243,Lookups!$T$3:$U$2497,2,FALSE)</f>
        <v>CAT 2</v>
      </c>
      <c r="G243" s="76" t="str">
        <f>VLOOKUP(E243,Lookups!$S$3:$T$2492,2,FALSE)</f>
        <v>xxxxxxxxxx2</v>
      </c>
      <c r="H243" s="181" t="str">
        <f t="shared" si="139"/>
        <v>UNFI West xxxxxxxxxx2</v>
      </c>
      <c r="I243" s="208"/>
      <c r="J243" s="208">
        <v>27</v>
      </c>
      <c r="K243" s="100">
        <v>44621</v>
      </c>
      <c r="L243" s="208" t="s">
        <v>96</v>
      </c>
      <c r="M243" s="171">
        <v>44713</v>
      </c>
      <c r="N243" s="225">
        <v>0.5</v>
      </c>
      <c r="O243" s="223">
        <f>VLOOKUP(E243,Lookups!$AD$3:$AE$148,2,FALSE)</f>
        <v>1.2309971689999999</v>
      </c>
      <c r="P243" s="226">
        <f>VLOOKUP(E243,Lookups!$AH$3:$AI$148,2,FALSE)</f>
        <v>2.5038011689999999</v>
      </c>
      <c r="Q243" s="174">
        <f>VLOOKUP(E243,Lookups!$C$3:$D$249,2,FALSE)</f>
        <v>12</v>
      </c>
      <c r="R243" s="227">
        <f>VLOOKUP(E243,Lookups!$C$3:$E$148,2,FALSE)</f>
        <v>12</v>
      </c>
      <c r="S243" s="155"/>
      <c r="T243" s="46" t="e">
        <f>IF(#REF!="A",#REF!*0.5)+_xlfn.IFNA(#N/A,0)</f>
        <v>#REF!</v>
      </c>
      <c r="U243" s="46" t="e">
        <f>IF(#REF!="b",#REF!*0.25)+_xlfn.IFNA(#N/A,0)</f>
        <v>#REF!</v>
      </c>
      <c r="V243" s="46" t="e">
        <f>IF(#REF!="C",#REF!*0.125)+_xlfn.IFNA(#N/A,0)</f>
        <v>#REF!</v>
      </c>
      <c r="W243" s="46">
        <f t="shared" si="115"/>
        <v>1.2309971689999999</v>
      </c>
      <c r="X243" s="46">
        <f t="shared" si="116"/>
        <v>0</v>
      </c>
      <c r="Y243" s="71">
        <f t="shared" si="117"/>
        <v>0</v>
      </c>
      <c r="Z243" s="71"/>
      <c r="AA243" s="71"/>
      <c r="AB243" s="71"/>
      <c r="AC243" s="112">
        <f t="shared" si="118"/>
        <v>33.236923562999998</v>
      </c>
      <c r="AD243" s="112">
        <f t="shared" si="119"/>
        <v>0</v>
      </c>
      <c r="AE243" s="53">
        <f t="shared" si="120"/>
        <v>0</v>
      </c>
      <c r="AF243" s="47">
        <f t="shared" si="121"/>
        <v>0</v>
      </c>
      <c r="AG243" s="47">
        <f t="shared" si="122"/>
        <v>0</v>
      </c>
      <c r="AH243" s="47">
        <f t="shared" si="123"/>
        <v>0</v>
      </c>
      <c r="AI243" s="47">
        <f t="shared" si="124"/>
        <v>1728.3200252759998</v>
      </c>
      <c r="AJ243" s="47">
        <f t="shared" si="125"/>
        <v>0</v>
      </c>
      <c r="AK243" s="48">
        <f t="shared" si="126"/>
        <v>0</v>
      </c>
      <c r="AL243" s="48"/>
      <c r="AM243" s="48"/>
      <c r="AN243" s="145"/>
      <c r="AO243" s="145">
        <f t="shared" si="127"/>
        <v>144.02666877299998</v>
      </c>
      <c r="AP243" s="145">
        <f t="shared" si="128"/>
        <v>0</v>
      </c>
      <c r="AQ243" s="414">
        <f t="shared" si="129"/>
        <v>144.02666877299998</v>
      </c>
      <c r="AR243" s="197">
        <f t="shared" si="134"/>
        <v>12.002222397749998</v>
      </c>
      <c r="AS243" s="50">
        <f t="shared" si="135"/>
        <v>0</v>
      </c>
      <c r="AT243" s="50">
        <f t="shared" si="136"/>
        <v>0</v>
      </c>
      <c r="AU243" s="50">
        <f t="shared" si="137"/>
        <v>0</v>
      </c>
      <c r="AV243" s="50">
        <f t="shared" si="138"/>
        <v>0</v>
      </c>
      <c r="AW243" s="50">
        <f t="shared" si="140"/>
        <v>20739.840303311998</v>
      </c>
      <c r="AX243" s="50">
        <f t="shared" si="141"/>
        <v>0</v>
      </c>
      <c r="AY243" s="45">
        <f t="shared" si="142"/>
        <v>20739.840303311998</v>
      </c>
      <c r="AZ243" s="437">
        <f t="shared" si="143"/>
        <v>1728.3200252759998</v>
      </c>
      <c r="BA243" s="439">
        <v>44810</v>
      </c>
      <c r="BB243" s="216"/>
    </row>
    <row r="244" spans="1:54" ht="15" customHeight="1" x14ac:dyDescent="0.25">
      <c r="A244" s="157" t="s">
        <v>705</v>
      </c>
      <c r="B244" s="84" t="s">
        <v>670</v>
      </c>
      <c r="C244" s="213" t="s">
        <v>165</v>
      </c>
      <c r="D244" s="188" t="s">
        <v>660</v>
      </c>
      <c r="E244" s="191" t="s">
        <v>702</v>
      </c>
      <c r="F244" s="214" t="str">
        <f>VLOOKUP(G244,Lookups!$T$3:$U$2497,2,FALSE)</f>
        <v>CAT 3</v>
      </c>
      <c r="G244" s="76" t="str">
        <f>VLOOKUP(E244,Lookups!$S$3:$T$2492,2,FALSE)</f>
        <v>xxxxxxxxxx3</v>
      </c>
      <c r="H244" s="181" t="str">
        <f t="shared" si="139"/>
        <v>UNFI West xxxxxxxxxx3</v>
      </c>
      <c r="I244" s="208"/>
      <c r="J244" s="208">
        <v>27</v>
      </c>
      <c r="K244" s="100">
        <v>44621</v>
      </c>
      <c r="L244" s="208" t="s">
        <v>96</v>
      </c>
      <c r="M244" s="171">
        <v>44713</v>
      </c>
      <c r="N244" s="225">
        <v>0.5</v>
      </c>
      <c r="O244" s="223">
        <f>VLOOKUP(E244,Lookups!$AD$3:$AE$148,2,FALSE)</f>
        <v>1.169229504</v>
      </c>
      <c r="P244" s="226">
        <f>VLOOKUP(E244,Lookups!$AH$3:$AI$148,2,FALSE)</f>
        <v>2.8760148220000001</v>
      </c>
      <c r="Q244" s="174">
        <f>VLOOKUP(E244,Lookups!$C$3:$D$249,2,FALSE)</f>
        <v>12</v>
      </c>
      <c r="R244" s="227">
        <f>VLOOKUP(E244,Lookups!$C$3:$E$148,2,FALSE)</f>
        <v>12</v>
      </c>
      <c r="S244" s="155"/>
      <c r="T244" s="46" t="e">
        <f>IF(#REF!="A",#REF!*0.5)+_xlfn.IFNA(#N/A,0)</f>
        <v>#REF!</v>
      </c>
      <c r="U244" s="46" t="e">
        <f>IF(#REF!="b",#REF!*0.25)+_xlfn.IFNA(#N/A,0)</f>
        <v>#REF!</v>
      </c>
      <c r="V244" s="46" t="e">
        <f>IF(#REF!="C",#REF!*0.125)+_xlfn.IFNA(#N/A,0)</f>
        <v>#REF!</v>
      </c>
      <c r="W244" s="46">
        <f t="shared" si="115"/>
        <v>1.169229504</v>
      </c>
      <c r="X244" s="46">
        <f t="shared" si="116"/>
        <v>0</v>
      </c>
      <c r="Y244" s="71">
        <f t="shared" si="117"/>
        <v>0</v>
      </c>
      <c r="Z244" s="71"/>
      <c r="AA244" s="71"/>
      <c r="AB244" s="71"/>
      <c r="AC244" s="112">
        <f t="shared" si="118"/>
        <v>31.569196608000002</v>
      </c>
      <c r="AD244" s="112">
        <f t="shared" si="119"/>
        <v>0</v>
      </c>
      <c r="AE244" s="53">
        <f t="shared" si="120"/>
        <v>0</v>
      </c>
      <c r="AF244" s="47">
        <f t="shared" si="121"/>
        <v>0</v>
      </c>
      <c r="AG244" s="47">
        <f t="shared" si="122"/>
        <v>0</v>
      </c>
      <c r="AH244" s="47">
        <f t="shared" si="123"/>
        <v>0</v>
      </c>
      <c r="AI244" s="47">
        <f t="shared" si="124"/>
        <v>1641.598223616</v>
      </c>
      <c r="AJ244" s="47">
        <f t="shared" si="125"/>
        <v>0</v>
      </c>
      <c r="AK244" s="48">
        <f t="shared" si="126"/>
        <v>0</v>
      </c>
      <c r="AL244" s="48"/>
      <c r="AM244" s="48"/>
      <c r="AN244" s="145"/>
      <c r="AO244" s="145">
        <f t="shared" si="127"/>
        <v>136.79985196800001</v>
      </c>
      <c r="AP244" s="145">
        <f t="shared" si="128"/>
        <v>0</v>
      </c>
      <c r="AQ244" s="414">
        <f t="shared" si="129"/>
        <v>136.79985196800001</v>
      </c>
      <c r="AR244" s="197">
        <f t="shared" ref="AR244:AR258" si="144">AQ244/12</f>
        <v>11.399987664000001</v>
      </c>
      <c r="AS244" s="50">
        <f t="shared" ref="AS244:AS275" si="145">(AE244*R244)+_xlfn.IFNA(#N/A,0)</f>
        <v>0</v>
      </c>
      <c r="AT244" s="50">
        <f t="shared" ref="AT244:AT275" si="146">(AF244*R244)+_xlfn.IFNA(#N/A,0)</f>
        <v>0</v>
      </c>
      <c r="AU244" s="50">
        <f t="shared" ref="AU244:AU275" si="147">(AG244*R244)+_xlfn.IFNA(#N/A,0)</f>
        <v>0</v>
      </c>
      <c r="AV244" s="50">
        <f t="shared" ref="AV244:AV275" si="148">(AH244*R244)+_xlfn.IFNA(#N/A,0)</f>
        <v>0</v>
      </c>
      <c r="AW244" s="50">
        <f t="shared" si="140"/>
        <v>19699.178683392001</v>
      </c>
      <c r="AX244" s="50">
        <f t="shared" si="141"/>
        <v>0</v>
      </c>
      <c r="AY244" s="45">
        <f t="shared" si="142"/>
        <v>19699.178683392001</v>
      </c>
      <c r="AZ244" s="437">
        <f t="shared" si="143"/>
        <v>1641.598223616</v>
      </c>
      <c r="BA244" s="439">
        <v>44810</v>
      </c>
      <c r="BB244" s="216"/>
    </row>
    <row r="245" spans="1:54" ht="15" customHeight="1" x14ac:dyDescent="0.25">
      <c r="A245" s="157" t="s">
        <v>705</v>
      </c>
      <c r="B245" s="84" t="s">
        <v>670</v>
      </c>
      <c r="C245" s="213" t="s">
        <v>165</v>
      </c>
      <c r="D245" s="188" t="s">
        <v>660</v>
      </c>
      <c r="E245" s="191" t="s">
        <v>703</v>
      </c>
      <c r="F245" s="214" t="str">
        <f>VLOOKUP(G245,Lookups!$T$3:$U$2497,2,FALSE)</f>
        <v>CAT 4</v>
      </c>
      <c r="G245" s="76" t="str">
        <f>VLOOKUP(E245,Lookups!$S$3:$T$2492,2,FALSE)</f>
        <v>xxxxxxxxxx4</v>
      </c>
      <c r="H245" s="181" t="str">
        <f t="shared" si="139"/>
        <v>UNFI West xxxxxxxxxx4</v>
      </c>
      <c r="I245" s="208"/>
      <c r="J245" s="208">
        <v>27</v>
      </c>
      <c r="K245" s="100">
        <v>44621</v>
      </c>
      <c r="L245" s="208" t="s">
        <v>96</v>
      </c>
      <c r="M245" s="171">
        <v>44713</v>
      </c>
      <c r="N245" s="225">
        <v>0.5</v>
      </c>
      <c r="O245" s="223">
        <f>VLOOKUP(E245,Lookups!$AD$3:$AE$148,2,FALSE)</f>
        <v>1.2623833040000001</v>
      </c>
      <c r="P245" s="226">
        <f>VLOOKUP(E245,Lookups!$AH$3:$AI$148,2,FALSE)</f>
        <v>2.370249088</v>
      </c>
      <c r="Q245" s="174">
        <f>VLOOKUP(E245,Lookups!$C$3:$D$249,2,FALSE)</f>
        <v>12</v>
      </c>
      <c r="R245" s="227">
        <f>VLOOKUP(E245,Lookups!$C$3:$E$148,2,FALSE)</f>
        <v>12</v>
      </c>
      <c r="S245" s="155"/>
      <c r="T245" s="46" t="e">
        <f>IF(#REF!="A",#REF!*0.5)+_xlfn.IFNA(#N/A,0)</f>
        <v>#REF!</v>
      </c>
      <c r="U245" s="46" t="e">
        <f>IF(#REF!="b",#REF!*0.25)+_xlfn.IFNA(#N/A,0)</f>
        <v>#REF!</v>
      </c>
      <c r="V245" s="46" t="e">
        <f>IF(#REF!="C",#REF!*0.125)+_xlfn.IFNA(#N/A,0)</f>
        <v>#REF!</v>
      </c>
      <c r="W245" s="46">
        <f t="shared" si="115"/>
        <v>1.2623833040000001</v>
      </c>
      <c r="X245" s="46">
        <f t="shared" si="116"/>
        <v>0</v>
      </c>
      <c r="Y245" s="71">
        <f t="shared" si="117"/>
        <v>0</v>
      </c>
      <c r="Z245" s="71"/>
      <c r="AA245" s="71"/>
      <c r="AB245" s="71"/>
      <c r="AC245" s="112">
        <f t="shared" si="118"/>
        <v>34.084349208000006</v>
      </c>
      <c r="AD245" s="112">
        <f t="shared" si="119"/>
        <v>0</v>
      </c>
      <c r="AE245" s="53">
        <f t="shared" si="120"/>
        <v>0</v>
      </c>
      <c r="AF245" s="47">
        <f t="shared" si="121"/>
        <v>0</v>
      </c>
      <c r="AG245" s="47">
        <f t="shared" si="122"/>
        <v>0</v>
      </c>
      <c r="AH245" s="47">
        <f t="shared" si="123"/>
        <v>0</v>
      </c>
      <c r="AI245" s="47">
        <f t="shared" si="124"/>
        <v>1772.3861588160003</v>
      </c>
      <c r="AJ245" s="47">
        <f t="shared" si="125"/>
        <v>0</v>
      </c>
      <c r="AK245" s="48">
        <f t="shared" si="126"/>
        <v>0</v>
      </c>
      <c r="AL245" s="48"/>
      <c r="AM245" s="48"/>
      <c r="AN245" s="145"/>
      <c r="AO245" s="145">
        <f t="shared" si="127"/>
        <v>147.69884656800002</v>
      </c>
      <c r="AP245" s="145">
        <f t="shared" si="128"/>
        <v>0</v>
      </c>
      <c r="AQ245" s="414">
        <f t="shared" si="129"/>
        <v>147.69884656800002</v>
      </c>
      <c r="AR245" s="197">
        <f t="shared" si="144"/>
        <v>12.308237214000002</v>
      </c>
      <c r="AS245" s="50">
        <f t="shared" si="145"/>
        <v>0</v>
      </c>
      <c r="AT245" s="50">
        <f t="shared" si="146"/>
        <v>0</v>
      </c>
      <c r="AU245" s="50">
        <f t="shared" si="147"/>
        <v>0</v>
      </c>
      <c r="AV245" s="50">
        <f t="shared" si="148"/>
        <v>0</v>
      </c>
      <c r="AW245" s="50">
        <f t="shared" si="140"/>
        <v>21268.633905792005</v>
      </c>
      <c r="AX245" s="50">
        <f t="shared" si="141"/>
        <v>0</v>
      </c>
      <c r="AY245" s="45">
        <f t="shared" si="142"/>
        <v>21268.633905792005</v>
      </c>
      <c r="AZ245" s="437">
        <f t="shared" si="143"/>
        <v>1772.3861588160005</v>
      </c>
      <c r="BA245" s="439">
        <v>44810</v>
      </c>
      <c r="BB245" s="216"/>
    </row>
    <row r="246" spans="1:54" ht="15" customHeight="1" x14ac:dyDescent="0.25">
      <c r="A246" s="157" t="s">
        <v>705</v>
      </c>
      <c r="B246" s="84" t="s">
        <v>670</v>
      </c>
      <c r="C246" s="213" t="s">
        <v>165</v>
      </c>
      <c r="D246" s="188" t="s">
        <v>660</v>
      </c>
      <c r="E246" s="191" t="s">
        <v>704</v>
      </c>
      <c r="F246" s="214" t="str">
        <f>VLOOKUP(G246,Lookups!$T$3:$U$2497,2,FALSE)</f>
        <v>CAT 5</v>
      </c>
      <c r="G246" s="76" t="str">
        <f>VLOOKUP(E246,Lookups!$S$3:$T$2492,2,FALSE)</f>
        <v>xxxxxxxxxx5</v>
      </c>
      <c r="H246" s="181" t="str">
        <f t="shared" si="139"/>
        <v>UNFI West xxxxxxxxxx5</v>
      </c>
      <c r="I246" s="208"/>
      <c r="J246" s="208">
        <v>27</v>
      </c>
      <c r="K246" s="100">
        <v>44621</v>
      </c>
      <c r="L246" s="208" t="s">
        <v>96</v>
      </c>
      <c r="M246" s="171">
        <v>44713</v>
      </c>
      <c r="N246" s="225">
        <v>0.5</v>
      </c>
      <c r="O246" s="223">
        <f>VLOOKUP(E246,Lookups!$AD$3:$AE$148,2,FALSE)</f>
        <v>1.0035713159999999</v>
      </c>
      <c r="P246" s="226">
        <f>VLOOKUP(E246,Lookups!$AH$3:$AI$148,2,FALSE)</f>
        <v>1.926370728</v>
      </c>
      <c r="Q246" s="174">
        <f>VLOOKUP(E246,Lookups!$C$3:$D$249,2,FALSE)</f>
        <v>12</v>
      </c>
      <c r="R246" s="227">
        <f>VLOOKUP(E246,Lookups!$C$3:$E$148,2,FALSE)</f>
        <v>12</v>
      </c>
      <c r="S246" s="155"/>
      <c r="T246" s="46" t="e">
        <f>IF(#REF!="A",#REF!*0.5)+_xlfn.IFNA(#N/A,0)</f>
        <v>#REF!</v>
      </c>
      <c r="U246" s="46" t="e">
        <f>IF(#REF!="b",#REF!*0.25)+_xlfn.IFNA(#N/A,0)</f>
        <v>#REF!</v>
      </c>
      <c r="V246" s="46" t="e">
        <f>IF(#REF!="C",#REF!*0.125)+_xlfn.IFNA(#N/A,0)</f>
        <v>#REF!</v>
      </c>
      <c r="W246" s="46">
        <f t="shared" si="115"/>
        <v>1.0035713159999999</v>
      </c>
      <c r="X246" s="46">
        <f t="shared" si="116"/>
        <v>0</v>
      </c>
      <c r="Y246" s="71">
        <f t="shared" si="117"/>
        <v>0</v>
      </c>
      <c r="Z246" s="71"/>
      <c r="AA246" s="71"/>
      <c r="AB246" s="71"/>
      <c r="AC246" s="112">
        <f t="shared" si="118"/>
        <v>27.096425531999998</v>
      </c>
      <c r="AD246" s="112">
        <f t="shared" si="119"/>
        <v>0</v>
      </c>
      <c r="AE246" s="53">
        <f t="shared" si="120"/>
        <v>0</v>
      </c>
      <c r="AF246" s="47">
        <f t="shared" si="121"/>
        <v>0</v>
      </c>
      <c r="AG246" s="47">
        <f t="shared" si="122"/>
        <v>0</v>
      </c>
      <c r="AH246" s="47">
        <f t="shared" si="123"/>
        <v>0</v>
      </c>
      <c r="AI246" s="47">
        <f t="shared" si="124"/>
        <v>1409.0141276639999</v>
      </c>
      <c r="AJ246" s="47">
        <f t="shared" si="125"/>
        <v>0</v>
      </c>
      <c r="AK246" s="48">
        <f t="shared" si="126"/>
        <v>0</v>
      </c>
      <c r="AL246" s="48"/>
      <c r="AM246" s="48"/>
      <c r="AN246" s="145"/>
      <c r="AO246" s="145">
        <f t="shared" si="127"/>
        <v>117.417843972</v>
      </c>
      <c r="AP246" s="145">
        <f t="shared" si="128"/>
        <v>0</v>
      </c>
      <c r="AQ246" s="414">
        <f t="shared" si="129"/>
        <v>117.417843972</v>
      </c>
      <c r="AR246" s="197">
        <f t="shared" si="144"/>
        <v>9.7848203310000006</v>
      </c>
      <c r="AS246" s="50">
        <f t="shared" si="145"/>
        <v>0</v>
      </c>
      <c r="AT246" s="50">
        <f t="shared" si="146"/>
        <v>0</v>
      </c>
      <c r="AU246" s="50">
        <f t="shared" si="147"/>
        <v>0</v>
      </c>
      <c r="AV246" s="50">
        <f t="shared" si="148"/>
        <v>0</v>
      </c>
      <c r="AW246" s="50">
        <f t="shared" si="140"/>
        <v>16908.169531968</v>
      </c>
      <c r="AX246" s="50">
        <f t="shared" si="141"/>
        <v>0</v>
      </c>
      <c r="AY246" s="45">
        <f t="shared" si="142"/>
        <v>16908.169531968</v>
      </c>
      <c r="AZ246" s="437">
        <f t="shared" si="143"/>
        <v>1409.0141276639999</v>
      </c>
      <c r="BA246" s="439">
        <v>44810</v>
      </c>
      <c r="BB246" s="216"/>
    </row>
    <row r="247" spans="1:54" ht="15" customHeight="1" x14ac:dyDescent="0.25">
      <c r="A247" s="213" t="s">
        <v>707</v>
      </c>
      <c r="B247" s="84" t="s">
        <v>684</v>
      </c>
      <c r="C247" s="213" t="s">
        <v>165</v>
      </c>
      <c r="D247" s="188" t="s">
        <v>661</v>
      </c>
      <c r="E247" s="94" t="s">
        <v>700</v>
      </c>
      <c r="F247" s="214" t="str">
        <f>VLOOKUP(G247,Lookups!$T$3:$U$2497,2,FALSE)</f>
        <v>CAT 1</v>
      </c>
      <c r="G247" s="76" t="str">
        <f>VLOOKUP(E247,Lookups!$S$3:$T$2492,2,FALSE)</f>
        <v>xxxxxxxxxx1</v>
      </c>
      <c r="H247" s="181" t="str">
        <f t="shared" si="139"/>
        <v>UNFI West xxxxxxxxxx1</v>
      </c>
      <c r="I247" s="43"/>
      <c r="J247" s="43"/>
      <c r="K247" s="161">
        <v>44896</v>
      </c>
      <c r="L247" s="43" t="s">
        <v>98</v>
      </c>
      <c r="M247" s="154">
        <v>44986</v>
      </c>
      <c r="N247" s="225">
        <v>0.5</v>
      </c>
      <c r="O247" s="223">
        <f>VLOOKUP(E247,Lookups!$AD$3:$AE$148,2,FALSE)</f>
        <v>1.2</v>
      </c>
      <c r="P247" s="226">
        <f>VLOOKUP(E247,Lookups!$AH$3:$AI$148,2,FALSE)</f>
        <v>3</v>
      </c>
      <c r="Q247" s="174">
        <f>VLOOKUP(E247,Lookups!$C$3:$D$249,2,FALSE)</f>
        <v>12</v>
      </c>
      <c r="R247" s="227">
        <f>VLOOKUP(E247,Lookups!$C$3:$E$148,2,FALSE)</f>
        <v>12</v>
      </c>
      <c r="S247" s="156"/>
      <c r="T247" s="46" t="e">
        <f>IF(#REF!="A",#REF!*0.5)+_xlfn.IFNA(#N/A,0)</f>
        <v>#REF!</v>
      </c>
      <c r="U247" s="46" t="e">
        <f>IF(#REF!="b",#REF!*0.25)+_xlfn.IFNA(#N/A,0)</f>
        <v>#REF!</v>
      </c>
      <c r="V247" s="46" t="e">
        <f>IF(#REF!="C",#REF!*0.125)+_xlfn.IFNA(#N/A,0)</f>
        <v>#REF!</v>
      </c>
      <c r="W247" s="46">
        <f t="shared" si="115"/>
        <v>0</v>
      </c>
      <c r="X247" s="46">
        <f t="shared" si="116"/>
        <v>3</v>
      </c>
      <c r="Y247" s="71">
        <f t="shared" si="117"/>
        <v>0</v>
      </c>
      <c r="Z247" s="71"/>
      <c r="AA247" s="71"/>
      <c r="AB247" s="71"/>
      <c r="AC247" s="112">
        <f t="shared" si="118"/>
        <v>0</v>
      </c>
      <c r="AD247" s="112">
        <f t="shared" si="119"/>
        <v>0</v>
      </c>
      <c r="AE247" s="53">
        <f t="shared" si="120"/>
        <v>0</v>
      </c>
      <c r="AF247" s="47">
        <f t="shared" si="121"/>
        <v>0</v>
      </c>
      <c r="AG247" s="47">
        <f t="shared" si="122"/>
        <v>0</v>
      </c>
      <c r="AH247" s="47">
        <f t="shared" si="123"/>
        <v>0</v>
      </c>
      <c r="AI247" s="47">
        <f t="shared" si="124"/>
        <v>0</v>
      </c>
      <c r="AJ247" s="47">
        <f t="shared" si="125"/>
        <v>0</v>
      </c>
      <c r="AK247" s="48">
        <f t="shared" si="126"/>
        <v>0</v>
      </c>
      <c r="AL247" s="48"/>
      <c r="AM247" s="48"/>
      <c r="AN247" s="145"/>
      <c r="AO247" s="145">
        <f t="shared" si="127"/>
        <v>0</v>
      </c>
      <c r="AP247" s="145">
        <f t="shared" si="128"/>
        <v>0</v>
      </c>
      <c r="AQ247" s="414">
        <f t="shared" si="129"/>
        <v>0</v>
      </c>
      <c r="AR247" s="197">
        <f t="shared" si="144"/>
        <v>0</v>
      </c>
      <c r="AS247" s="50">
        <f t="shared" si="145"/>
        <v>0</v>
      </c>
      <c r="AT247" s="50">
        <f t="shared" si="146"/>
        <v>0</v>
      </c>
      <c r="AU247" s="50">
        <f t="shared" si="147"/>
        <v>0</v>
      </c>
      <c r="AV247" s="50">
        <f t="shared" si="148"/>
        <v>0</v>
      </c>
      <c r="AW247" s="50">
        <f t="shared" si="140"/>
        <v>0</v>
      </c>
      <c r="AX247" s="50">
        <f t="shared" si="141"/>
        <v>0</v>
      </c>
      <c r="AY247" s="45">
        <f t="shared" si="142"/>
        <v>0</v>
      </c>
      <c r="AZ247" s="437">
        <f t="shared" si="143"/>
        <v>0</v>
      </c>
      <c r="BA247" s="441">
        <v>44900</v>
      </c>
      <c r="BB247" s="216"/>
    </row>
    <row r="248" spans="1:54" ht="15.75" customHeight="1" x14ac:dyDescent="0.25">
      <c r="A248" s="213" t="s">
        <v>707</v>
      </c>
      <c r="B248" s="84" t="s">
        <v>684</v>
      </c>
      <c r="C248" s="213" t="s">
        <v>165</v>
      </c>
      <c r="D248" s="188" t="s">
        <v>661</v>
      </c>
      <c r="E248" s="94" t="s">
        <v>701</v>
      </c>
      <c r="F248" s="214" t="str">
        <f>VLOOKUP(G248,Lookups!$T$3:$U$2497,2,FALSE)</f>
        <v>CAT 2</v>
      </c>
      <c r="G248" s="76" t="str">
        <f>VLOOKUP(E248,Lookups!$S$3:$T$2492,2,FALSE)</f>
        <v>xxxxxxxxxx2</v>
      </c>
      <c r="H248" s="181" t="str">
        <f t="shared" si="139"/>
        <v>UNFI West xxxxxxxxxx2</v>
      </c>
      <c r="I248" s="43"/>
      <c r="J248" s="43"/>
      <c r="K248" s="161">
        <v>44896</v>
      </c>
      <c r="L248" s="43" t="s">
        <v>98</v>
      </c>
      <c r="M248" s="154">
        <v>44986</v>
      </c>
      <c r="N248" s="225">
        <v>0.5</v>
      </c>
      <c r="O248" s="223">
        <f>VLOOKUP(E248,Lookups!$AD$3:$AE$148,2,FALSE)</f>
        <v>1.2309971689999999</v>
      </c>
      <c r="P248" s="226">
        <f>VLOOKUP(E248,Lookups!$AH$3:$AI$148,2,FALSE)</f>
        <v>2.5038011689999999</v>
      </c>
      <c r="Q248" s="174">
        <f>VLOOKUP(E248,Lookups!$C$3:$D$249,2,FALSE)</f>
        <v>12</v>
      </c>
      <c r="R248" s="227">
        <f>VLOOKUP(E248,Lookups!$C$3:$E$148,2,FALSE)</f>
        <v>12</v>
      </c>
      <c r="S248" s="156"/>
      <c r="T248" s="46" t="e">
        <f>IF(#REF!="A",#REF!*0.5)+_xlfn.IFNA(#N/A,0)</f>
        <v>#REF!</v>
      </c>
      <c r="U248" s="46" t="e">
        <f>IF(#REF!="b",#REF!*0.25)+_xlfn.IFNA(#N/A,0)</f>
        <v>#REF!</v>
      </c>
      <c r="V248" s="46" t="e">
        <f>IF(#REF!="C",#REF!*0.125)+_xlfn.IFNA(#N/A,0)</f>
        <v>#REF!</v>
      </c>
      <c r="W248" s="46">
        <f t="shared" si="115"/>
        <v>0</v>
      </c>
      <c r="X248" s="46">
        <f t="shared" si="116"/>
        <v>2.5038011689999999</v>
      </c>
      <c r="Y248" s="71">
        <f t="shared" si="117"/>
        <v>0</v>
      </c>
      <c r="Z248" s="71"/>
      <c r="AA248" s="71"/>
      <c r="AB248" s="71"/>
      <c r="AC248" s="112">
        <f t="shared" si="118"/>
        <v>0</v>
      </c>
      <c r="AD248" s="112">
        <f t="shared" si="119"/>
        <v>0</v>
      </c>
      <c r="AE248" s="53">
        <f t="shared" si="120"/>
        <v>0</v>
      </c>
      <c r="AF248" s="47">
        <f t="shared" si="121"/>
        <v>0</v>
      </c>
      <c r="AG248" s="47">
        <f t="shared" si="122"/>
        <v>0</v>
      </c>
      <c r="AH248" s="47">
        <f t="shared" si="123"/>
        <v>0</v>
      </c>
      <c r="AI248" s="47">
        <f t="shared" si="124"/>
        <v>0</v>
      </c>
      <c r="AJ248" s="47">
        <f t="shared" si="125"/>
        <v>0</v>
      </c>
      <c r="AK248" s="48">
        <f t="shared" si="126"/>
        <v>0</v>
      </c>
      <c r="AL248" s="48"/>
      <c r="AM248" s="48"/>
      <c r="AN248" s="145"/>
      <c r="AO248" s="145">
        <f t="shared" si="127"/>
        <v>0</v>
      </c>
      <c r="AP248" s="145">
        <f t="shared" si="128"/>
        <v>0</v>
      </c>
      <c r="AQ248" s="414">
        <f t="shared" si="129"/>
        <v>0</v>
      </c>
      <c r="AR248" s="197">
        <f t="shared" si="144"/>
        <v>0</v>
      </c>
      <c r="AS248" s="50">
        <f t="shared" si="145"/>
        <v>0</v>
      </c>
      <c r="AT248" s="50">
        <f t="shared" si="146"/>
        <v>0</v>
      </c>
      <c r="AU248" s="50">
        <f t="shared" si="147"/>
        <v>0</v>
      </c>
      <c r="AV248" s="50">
        <f t="shared" si="148"/>
        <v>0</v>
      </c>
      <c r="AW248" s="50">
        <f t="shared" si="140"/>
        <v>0</v>
      </c>
      <c r="AX248" s="50">
        <f t="shared" si="141"/>
        <v>0</v>
      </c>
      <c r="AY248" s="45">
        <f t="shared" si="142"/>
        <v>0</v>
      </c>
      <c r="AZ248" s="437">
        <f t="shared" si="143"/>
        <v>0</v>
      </c>
      <c r="BA248" s="441">
        <v>44900</v>
      </c>
      <c r="BB248" s="216"/>
    </row>
    <row r="249" spans="1:54" ht="15" customHeight="1" x14ac:dyDescent="0.25">
      <c r="A249" s="213" t="s">
        <v>707</v>
      </c>
      <c r="B249" s="84" t="s">
        <v>684</v>
      </c>
      <c r="C249" s="213" t="s">
        <v>165</v>
      </c>
      <c r="D249" s="188" t="s">
        <v>661</v>
      </c>
      <c r="E249" s="191" t="s">
        <v>702</v>
      </c>
      <c r="F249" s="214" t="str">
        <f>VLOOKUP(G249,Lookups!$T$3:$U$2497,2,FALSE)</f>
        <v>CAT 3</v>
      </c>
      <c r="G249" s="76" t="str">
        <f>VLOOKUP(E249,Lookups!$S$3:$T$2492,2,FALSE)</f>
        <v>xxxxxxxxxx3</v>
      </c>
      <c r="H249" s="181" t="str">
        <f t="shared" si="139"/>
        <v>UNFI West xxxxxxxxxx3</v>
      </c>
      <c r="I249" s="43"/>
      <c r="J249" s="43"/>
      <c r="K249" s="161">
        <v>44896</v>
      </c>
      <c r="L249" s="43" t="s">
        <v>98</v>
      </c>
      <c r="M249" s="154">
        <v>44986</v>
      </c>
      <c r="N249" s="225">
        <v>0.5</v>
      </c>
      <c r="O249" s="223">
        <f>VLOOKUP(E249,Lookups!$AD$3:$AE$148,2,FALSE)</f>
        <v>1.169229504</v>
      </c>
      <c r="P249" s="226">
        <f>VLOOKUP(E249,Lookups!$AH$3:$AI$148,2,FALSE)</f>
        <v>2.8760148220000001</v>
      </c>
      <c r="Q249" s="174">
        <f>VLOOKUP(E249,Lookups!$C$3:$D$249,2,FALSE)</f>
        <v>12</v>
      </c>
      <c r="R249" s="227">
        <f>VLOOKUP(E249,Lookups!$C$3:$E$148,2,FALSE)</f>
        <v>12</v>
      </c>
      <c r="S249" s="155"/>
      <c r="T249" s="46" t="e">
        <f>IF(#REF!="A",#REF!*0.5)+_xlfn.IFNA(#N/A,0)</f>
        <v>#REF!</v>
      </c>
      <c r="U249" s="46" t="e">
        <f>IF(#REF!="b",#REF!*0.25)+_xlfn.IFNA(#N/A,0)</f>
        <v>#REF!</v>
      </c>
      <c r="V249" s="46" t="e">
        <f>IF(#REF!="C",#REF!*0.125)+_xlfn.IFNA(#N/A,0)</f>
        <v>#REF!</v>
      </c>
      <c r="W249" s="46">
        <f t="shared" si="115"/>
        <v>0</v>
      </c>
      <c r="X249" s="46">
        <f t="shared" si="116"/>
        <v>2.8760148220000001</v>
      </c>
      <c r="Y249" s="71">
        <f t="shared" si="117"/>
        <v>0</v>
      </c>
      <c r="Z249" s="71"/>
      <c r="AA249" s="71"/>
      <c r="AB249" s="71"/>
      <c r="AC249" s="112">
        <f t="shared" si="118"/>
        <v>0</v>
      </c>
      <c r="AD249" s="112">
        <f t="shared" si="119"/>
        <v>0</v>
      </c>
      <c r="AE249" s="53">
        <f t="shared" si="120"/>
        <v>0</v>
      </c>
      <c r="AF249" s="47">
        <f t="shared" si="121"/>
        <v>0</v>
      </c>
      <c r="AG249" s="47">
        <f t="shared" si="122"/>
        <v>0</v>
      </c>
      <c r="AH249" s="47">
        <f t="shared" si="123"/>
        <v>0</v>
      </c>
      <c r="AI249" s="47">
        <f t="shared" si="124"/>
        <v>0</v>
      </c>
      <c r="AJ249" s="47">
        <f t="shared" si="125"/>
        <v>0</v>
      </c>
      <c r="AK249" s="48">
        <f t="shared" si="126"/>
        <v>0</v>
      </c>
      <c r="AL249" s="48"/>
      <c r="AM249" s="48"/>
      <c r="AN249" s="145"/>
      <c r="AO249" s="145">
        <f t="shared" si="127"/>
        <v>0</v>
      </c>
      <c r="AP249" s="145">
        <f t="shared" si="128"/>
        <v>0</v>
      </c>
      <c r="AQ249" s="414">
        <f t="shared" si="129"/>
        <v>0</v>
      </c>
      <c r="AR249" s="197">
        <f t="shared" si="144"/>
        <v>0</v>
      </c>
      <c r="AS249" s="50">
        <f t="shared" si="145"/>
        <v>0</v>
      </c>
      <c r="AT249" s="50">
        <f t="shared" si="146"/>
        <v>0</v>
      </c>
      <c r="AU249" s="50">
        <f t="shared" si="147"/>
        <v>0</v>
      </c>
      <c r="AV249" s="50">
        <f t="shared" si="148"/>
        <v>0</v>
      </c>
      <c r="AW249" s="50">
        <f t="shared" si="140"/>
        <v>0</v>
      </c>
      <c r="AX249" s="50">
        <f t="shared" si="141"/>
        <v>0</v>
      </c>
      <c r="AY249" s="45">
        <f t="shared" si="142"/>
        <v>0</v>
      </c>
      <c r="AZ249" s="437">
        <f t="shared" si="143"/>
        <v>0</v>
      </c>
      <c r="BA249" s="441">
        <v>44900</v>
      </c>
      <c r="BB249" s="216"/>
    </row>
    <row r="250" spans="1:54" ht="15" customHeight="1" x14ac:dyDescent="0.25">
      <c r="A250" s="213" t="s">
        <v>707</v>
      </c>
      <c r="B250" s="84" t="s">
        <v>684</v>
      </c>
      <c r="C250" s="213" t="s">
        <v>165</v>
      </c>
      <c r="D250" s="188" t="s">
        <v>662</v>
      </c>
      <c r="E250" s="191" t="s">
        <v>703</v>
      </c>
      <c r="F250" s="214" t="str">
        <f>VLOOKUP(G250,Lookups!$T$3:$U$2497,2,FALSE)</f>
        <v>CAT 4</v>
      </c>
      <c r="G250" s="76" t="str">
        <f>VLOOKUP(E250,Lookups!$S$3:$T$2492,2,FALSE)</f>
        <v>xxxxxxxxxx4</v>
      </c>
      <c r="H250" s="181" t="str">
        <f t="shared" si="139"/>
        <v>UNFI West xxxxxxxxxx4</v>
      </c>
      <c r="I250" s="229"/>
      <c r="J250" s="229"/>
      <c r="K250" s="421">
        <v>44958</v>
      </c>
      <c r="L250" s="229" t="s">
        <v>98</v>
      </c>
      <c r="M250" s="220">
        <v>45047</v>
      </c>
      <c r="N250" s="425">
        <v>0.5</v>
      </c>
      <c r="O250" s="415">
        <f>VLOOKUP(E250,Lookups!$AD$3:$AE$148,2,FALSE)</f>
        <v>1.2623833040000001</v>
      </c>
      <c r="P250" s="416">
        <f>VLOOKUP(E250,Lookups!$AH$3:$AI$148,2,FALSE)</f>
        <v>2.370249088</v>
      </c>
      <c r="Q250" s="417">
        <f>VLOOKUP(E250,Lookups!$C$3:$D$249,2,FALSE)</f>
        <v>12</v>
      </c>
      <c r="R250" s="418">
        <f>VLOOKUP(E250,Lookups!$C$3:$E$148,2,FALSE)</f>
        <v>12</v>
      </c>
      <c r="S250" s="422">
        <v>1</v>
      </c>
      <c r="T250" s="423"/>
      <c r="U250" s="423"/>
      <c r="V250" s="423"/>
      <c r="W250" s="46">
        <f t="shared" si="115"/>
        <v>0</v>
      </c>
      <c r="X250" s="46">
        <f t="shared" si="116"/>
        <v>0</v>
      </c>
      <c r="Y250" s="71">
        <f t="shared" si="117"/>
        <v>0</v>
      </c>
      <c r="Z250" s="71"/>
      <c r="AA250" s="71"/>
      <c r="AB250" s="71"/>
      <c r="AC250" s="112">
        <f t="shared" si="118"/>
        <v>0</v>
      </c>
      <c r="AD250" s="112">
        <f t="shared" si="119"/>
        <v>0</v>
      </c>
      <c r="AE250" s="53">
        <f t="shared" si="120"/>
        <v>0</v>
      </c>
      <c r="AF250" s="47">
        <f t="shared" si="121"/>
        <v>0</v>
      </c>
      <c r="AG250" s="47">
        <f t="shared" si="122"/>
        <v>0</v>
      </c>
      <c r="AH250" s="47">
        <f t="shared" si="123"/>
        <v>0</v>
      </c>
      <c r="AI250" s="47">
        <f t="shared" si="124"/>
        <v>0</v>
      </c>
      <c r="AJ250" s="47">
        <f t="shared" si="125"/>
        <v>0</v>
      </c>
      <c r="AK250" s="48">
        <f t="shared" si="126"/>
        <v>0</v>
      </c>
      <c r="AL250" s="48"/>
      <c r="AM250" s="48"/>
      <c r="AN250" s="145"/>
      <c r="AO250" s="145">
        <f t="shared" si="127"/>
        <v>0</v>
      </c>
      <c r="AP250" s="145">
        <f t="shared" si="128"/>
        <v>0</v>
      </c>
      <c r="AQ250" s="419">
        <f t="shared" si="129"/>
        <v>0</v>
      </c>
      <c r="AR250" s="233">
        <f t="shared" si="144"/>
        <v>0</v>
      </c>
      <c r="AS250" s="50">
        <f t="shared" si="145"/>
        <v>0</v>
      </c>
      <c r="AT250" s="50">
        <f t="shared" si="146"/>
        <v>0</v>
      </c>
      <c r="AU250" s="50">
        <f t="shared" si="147"/>
        <v>0</v>
      </c>
      <c r="AV250" s="50">
        <f t="shared" si="148"/>
        <v>0</v>
      </c>
      <c r="AW250" s="50">
        <f t="shared" si="140"/>
        <v>0</v>
      </c>
      <c r="AX250" s="50">
        <f t="shared" si="141"/>
        <v>0</v>
      </c>
      <c r="AY250" s="234">
        <f t="shared" si="142"/>
        <v>0</v>
      </c>
      <c r="AZ250" s="437">
        <f t="shared" si="143"/>
        <v>0</v>
      </c>
      <c r="BA250" s="440">
        <v>44971</v>
      </c>
      <c r="BB250" s="235"/>
    </row>
    <row r="251" spans="1:54" ht="15" customHeight="1" x14ac:dyDescent="0.25">
      <c r="A251" s="43" t="s">
        <v>706</v>
      </c>
      <c r="B251" s="84" t="s">
        <v>666</v>
      </c>
      <c r="C251" s="213" t="s">
        <v>164</v>
      </c>
      <c r="D251" s="188" t="s">
        <v>660</v>
      </c>
      <c r="E251" s="94" t="s">
        <v>700</v>
      </c>
      <c r="F251" s="214" t="str">
        <f>VLOOKUP(G251,Lookups!$T$3:$U$2497,2,FALSE)</f>
        <v>CAT 1</v>
      </c>
      <c r="G251" s="76" t="str">
        <f>VLOOKUP(E251,Lookups!$S$3:$T$2492,2,FALSE)</f>
        <v>xxxxxxxxxx1</v>
      </c>
      <c r="H251" s="181" t="str">
        <f t="shared" si="139"/>
        <v>UNFI East xxxxxxxxxx1</v>
      </c>
      <c r="I251" s="43"/>
      <c r="J251" s="43">
        <v>52</v>
      </c>
      <c r="K251" s="161"/>
      <c r="L251" s="43"/>
      <c r="M251" s="205">
        <v>44927</v>
      </c>
      <c r="N251" s="225" t="s">
        <v>646</v>
      </c>
      <c r="O251" s="223">
        <f>VLOOKUP(E251,Lookups!$AD$3:$AE$148,2,FALSE)</f>
        <v>1.2</v>
      </c>
      <c r="P251" s="226">
        <f>VLOOKUP(E251,Lookups!$AH$3:$AI$148,2,FALSE)</f>
        <v>3</v>
      </c>
      <c r="Q251" s="174">
        <f>VLOOKUP(E251,Lookups!$C$3:$D$249,2,FALSE)</f>
        <v>12</v>
      </c>
      <c r="R251" s="227">
        <f>VLOOKUP(E251,Lookups!$C$3:$E$148,2,FALSE)</f>
        <v>12</v>
      </c>
      <c r="S251" s="156"/>
      <c r="T251" s="46" t="e">
        <f>IF(#REF!="A",#REF!*0.5)+_xlfn.IFNA(#N/A,0)</f>
        <v>#REF!</v>
      </c>
      <c r="U251" s="46" t="e">
        <f>IF(#REF!="b",#REF!*0.25)+_xlfn.IFNA(#N/A,0)</f>
        <v>#REF!</v>
      </c>
      <c r="V251" s="46" t="e">
        <f>IF(#REF!="C",#REF!*0.125)+_xlfn.IFNA(#N/A,0)</f>
        <v>#REF!</v>
      </c>
      <c r="W251" s="46">
        <f t="shared" si="115"/>
        <v>1.2</v>
      </c>
      <c r="X251" s="46">
        <f t="shared" si="116"/>
        <v>0</v>
      </c>
      <c r="Y251" s="71">
        <f t="shared" si="117"/>
        <v>0</v>
      </c>
      <c r="Z251" s="71"/>
      <c r="AA251" s="71"/>
      <c r="AB251" s="71"/>
      <c r="AC251" s="112">
        <f t="shared" si="118"/>
        <v>62.4</v>
      </c>
      <c r="AD251" s="112">
        <f t="shared" si="119"/>
        <v>0</v>
      </c>
      <c r="AE251" s="53">
        <f t="shared" si="120"/>
        <v>0</v>
      </c>
      <c r="AF251" s="47">
        <f t="shared" si="121"/>
        <v>0</v>
      </c>
      <c r="AG251" s="47">
        <f t="shared" si="122"/>
        <v>0</v>
      </c>
      <c r="AH251" s="47">
        <f t="shared" si="123"/>
        <v>0</v>
      </c>
      <c r="AI251" s="47">
        <f t="shared" si="124"/>
        <v>3244.7999999999997</v>
      </c>
      <c r="AJ251" s="47">
        <f t="shared" si="125"/>
        <v>0</v>
      </c>
      <c r="AK251" s="48">
        <f t="shared" si="126"/>
        <v>0</v>
      </c>
      <c r="AL251" s="48"/>
      <c r="AM251" s="48"/>
      <c r="AN251" s="145"/>
      <c r="AO251" s="145">
        <f t="shared" si="127"/>
        <v>270.39999999999998</v>
      </c>
      <c r="AP251" s="145">
        <f t="shared" si="128"/>
        <v>0</v>
      </c>
      <c r="AQ251" s="414">
        <f t="shared" si="129"/>
        <v>270.39999999999998</v>
      </c>
      <c r="AR251" s="197">
        <f t="shared" si="144"/>
        <v>22.533333333333331</v>
      </c>
      <c r="AS251" s="50">
        <f t="shared" si="145"/>
        <v>0</v>
      </c>
      <c r="AT251" s="50">
        <f t="shared" si="146"/>
        <v>0</v>
      </c>
      <c r="AU251" s="50">
        <f t="shared" si="147"/>
        <v>0</v>
      </c>
      <c r="AV251" s="50">
        <f t="shared" si="148"/>
        <v>0</v>
      </c>
      <c r="AW251" s="50">
        <f t="shared" si="140"/>
        <v>38937.599999999999</v>
      </c>
      <c r="AX251" s="50">
        <f t="shared" si="141"/>
        <v>0</v>
      </c>
      <c r="AY251" s="45">
        <f t="shared" si="142"/>
        <v>38937.599999999999</v>
      </c>
      <c r="AZ251" s="437">
        <f t="shared" si="143"/>
        <v>3244.7999999999997</v>
      </c>
      <c r="BA251" s="441">
        <v>44859</v>
      </c>
      <c r="BB251" s="183"/>
    </row>
    <row r="252" spans="1:54" ht="15" customHeight="1" x14ac:dyDescent="0.25">
      <c r="A252" s="43" t="s">
        <v>706</v>
      </c>
      <c r="B252" s="84" t="s">
        <v>666</v>
      </c>
      <c r="C252" s="213" t="s">
        <v>164</v>
      </c>
      <c r="D252" s="188" t="s">
        <v>660</v>
      </c>
      <c r="E252" s="94" t="s">
        <v>701</v>
      </c>
      <c r="F252" s="214" t="str">
        <f>VLOOKUP(G252,Lookups!$T$3:$U$2497,2,FALSE)</f>
        <v>CAT 2</v>
      </c>
      <c r="G252" s="76" t="str">
        <f>VLOOKUP(E252,Lookups!$S$3:$T$2492,2,FALSE)</f>
        <v>xxxxxxxxxx2</v>
      </c>
      <c r="H252" s="181" t="str">
        <f t="shared" si="139"/>
        <v>UNFI East xxxxxxxxxx2</v>
      </c>
      <c r="I252" s="43"/>
      <c r="J252" s="43">
        <v>51</v>
      </c>
      <c r="K252" s="161"/>
      <c r="L252" s="43"/>
      <c r="M252" s="205">
        <v>44927</v>
      </c>
      <c r="N252" s="225" t="s">
        <v>646</v>
      </c>
      <c r="O252" s="223">
        <f>VLOOKUP(E252,Lookups!$AD$3:$AE$148,2,FALSE)</f>
        <v>1.2309971689999999</v>
      </c>
      <c r="P252" s="226">
        <f>VLOOKUP(E252,Lookups!$AH$3:$AI$148,2,FALSE)</f>
        <v>2.5038011689999999</v>
      </c>
      <c r="Q252" s="174">
        <f>VLOOKUP(E252,Lookups!$C$3:$D$249,2,FALSE)</f>
        <v>12</v>
      </c>
      <c r="R252" s="227">
        <f>VLOOKUP(E252,Lookups!$C$3:$E$148,2,FALSE)</f>
        <v>12</v>
      </c>
      <c r="S252" s="156"/>
      <c r="T252" s="46" t="e">
        <f>IF(#REF!="A",#REF!*0.5)+_xlfn.IFNA(#N/A,0)</f>
        <v>#REF!</v>
      </c>
      <c r="U252" s="46" t="e">
        <f>IF(#REF!="b",#REF!*0.25)+_xlfn.IFNA(#N/A,0)</f>
        <v>#REF!</v>
      </c>
      <c r="V252" s="46" t="e">
        <f>IF(#REF!="C",#REF!*0.125)+_xlfn.IFNA(#N/A,0)</f>
        <v>#REF!</v>
      </c>
      <c r="W252" s="46">
        <f t="shared" si="115"/>
        <v>1.2309971689999999</v>
      </c>
      <c r="X252" s="46">
        <f t="shared" si="116"/>
        <v>0</v>
      </c>
      <c r="Y252" s="71">
        <f t="shared" si="117"/>
        <v>0</v>
      </c>
      <c r="Z252" s="71"/>
      <c r="AA252" s="71"/>
      <c r="AB252" s="71"/>
      <c r="AC252" s="112">
        <f t="shared" si="118"/>
        <v>62.780855618999993</v>
      </c>
      <c r="AD252" s="112">
        <f t="shared" si="119"/>
        <v>0</v>
      </c>
      <c r="AE252" s="53">
        <f t="shared" si="120"/>
        <v>0</v>
      </c>
      <c r="AF252" s="47">
        <f t="shared" si="121"/>
        <v>0</v>
      </c>
      <c r="AG252" s="47">
        <f t="shared" si="122"/>
        <v>0</v>
      </c>
      <c r="AH252" s="47">
        <f t="shared" si="123"/>
        <v>0</v>
      </c>
      <c r="AI252" s="47">
        <f t="shared" si="124"/>
        <v>3264.6044921879998</v>
      </c>
      <c r="AJ252" s="47">
        <f t="shared" si="125"/>
        <v>0</v>
      </c>
      <c r="AK252" s="48">
        <f t="shared" si="126"/>
        <v>0</v>
      </c>
      <c r="AL252" s="48"/>
      <c r="AM252" s="48"/>
      <c r="AN252" s="145"/>
      <c r="AO252" s="145">
        <f t="shared" si="127"/>
        <v>272.05037434899998</v>
      </c>
      <c r="AP252" s="145">
        <f t="shared" si="128"/>
        <v>0</v>
      </c>
      <c r="AQ252" s="414">
        <f t="shared" si="129"/>
        <v>272.05037434899998</v>
      </c>
      <c r="AR252" s="197">
        <f t="shared" si="144"/>
        <v>22.670864529083332</v>
      </c>
      <c r="AS252" s="50">
        <f t="shared" si="145"/>
        <v>0</v>
      </c>
      <c r="AT252" s="50">
        <f t="shared" si="146"/>
        <v>0</v>
      </c>
      <c r="AU252" s="50">
        <f t="shared" si="147"/>
        <v>0</v>
      </c>
      <c r="AV252" s="50">
        <f t="shared" si="148"/>
        <v>0</v>
      </c>
      <c r="AW252" s="50">
        <f t="shared" si="140"/>
        <v>39175.253906255995</v>
      </c>
      <c r="AX252" s="50">
        <f t="shared" si="141"/>
        <v>0</v>
      </c>
      <c r="AY252" s="45">
        <f t="shared" si="142"/>
        <v>39175.253906255995</v>
      </c>
      <c r="AZ252" s="437">
        <f t="shared" si="143"/>
        <v>3264.6044921879998</v>
      </c>
      <c r="BA252" s="441">
        <v>44859</v>
      </c>
      <c r="BB252" s="183"/>
    </row>
    <row r="253" spans="1:54" ht="15" customHeight="1" x14ac:dyDescent="0.25">
      <c r="A253" s="43" t="s">
        <v>706</v>
      </c>
      <c r="B253" s="84" t="s">
        <v>666</v>
      </c>
      <c r="C253" s="213" t="s">
        <v>164</v>
      </c>
      <c r="D253" s="188" t="s">
        <v>660</v>
      </c>
      <c r="E253" s="191" t="s">
        <v>702</v>
      </c>
      <c r="F253" s="214" t="str">
        <f>VLOOKUP(G253,Lookups!$T$3:$U$2497,2,FALSE)</f>
        <v>CAT 3</v>
      </c>
      <c r="G253" s="76" t="str">
        <f>VLOOKUP(E253,Lookups!$S$3:$T$2492,2,FALSE)</f>
        <v>xxxxxxxxxx3</v>
      </c>
      <c r="H253" s="181" t="str">
        <f t="shared" si="139"/>
        <v>UNFI East xxxxxxxxxx3</v>
      </c>
      <c r="I253" s="208"/>
      <c r="J253" s="208"/>
      <c r="K253" s="100">
        <v>44713</v>
      </c>
      <c r="L253" s="208" t="s">
        <v>97</v>
      </c>
      <c r="M253" s="171" t="s">
        <v>109</v>
      </c>
      <c r="N253" s="225">
        <v>0.5</v>
      </c>
      <c r="O253" s="223">
        <f>VLOOKUP(E253,Lookups!$AD$3:$AE$148,2,FALSE)</f>
        <v>1.169229504</v>
      </c>
      <c r="P253" s="226">
        <f>VLOOKUP(E253,Lookups!$AH$3:$AI$148,2,FALSE)</f>
        <v>2.8760148220000001</v>
      </c>
      <c r="Q253" s="174">
        <f>VLOOKUP(E253,Lookups!$C$3:$D$249,2,FALSE)</f>
        <v>12</v>
      </c>
      <c r="R253" s="227">
        <f>VLOOKUP(E253,Lookups!$C$3:$E$148,2,FALSE)</f>
        <v>12</v>
      </c>
      <c r="S253" s="155"/>
      <c r="T253" s="46" t="e">
        <f>IF(#REF!="A",#REF!*0.5)+_xlfn.IFNA(#N/A,0)</f>
        <v>#REF!</v>
      </c>
      <c r="U253" s="46" t="e">
        <f>IF(#REF!="b",#REF!*0.25)+_xlfn.IFNA(#N/A,0)</f>
        <v>#REF!</v>
      </c>
      <c r="V253" s="46" t="e">
        <f>IF(#REF!="C",#REF!*0.125)+_xlfn.IFNA(#N/A,0)</f>
        <v>#REF!</v>
      </c>
      <c r="W253" s="46">
        <f t="shared" si="115"/>
        <v>1.169229504</v>
      </c>
      <c r="X253" s="46">
        <f t="shared" si="116"/>
        <v>0</v>
      </c>
      <c r="Y253" s="71">
        <f t="shared" si="117"/>
        <v>0</v>
      </c>
      <c r="Z253" s="71"/>
      <c r="AA253" s="71"/>
      <c r="AB253" s="71"/>
      <c r="AC253" s="112">
        <f t="shared" si="118"/>
        <v>0</v>
      </c>
      <c r="AD253" s="112">
        <f t="shared" si="119"/>
        <v>0</v>
      </c>
      <c r="AE253" s="53">
        <f t="shared" si="120"/>
        <v>0</v>
      </c>
      <c r="AF253" s="47">
        <f t="shared" si="121"/>
        <v>0</v>
      </c>
      <c r="AG253" s="47">
        <f t="shared" si="122"/>
        <v>0</v>
      </c>
      <c r="AH253" s="47">
        <f t="shared" si="123"/>
        <v>0</v>
      </c>
      <c r="AI253" s="47">
        <f t="shared" si="124"/>
        <v>0</v>
      </c>
      <c r="AJ253" s="47">
        <f t="shared" si="125"/>
        <v>0</v>
      </c>
      <c r="AK253" s="48">
        <f t="shared" si="126"/>
        <v>0</v>
      </c>
      <c r="AL253" s="48"/>
      <c r="AM253" s="48"/>
      <c r="AN253" s="145"/>
      <c r="AO253" s="145">
        <f t="shared" si="127"/>
        <v>0</v>
      </c>
      <c r="AP253" s="145">
        <f t="shared" si="128"/>
        <v>0</v>
      </c>
      <c r="AQ253" s="414">
        <f t="shared" si="129"/>
        <v>0</v>
      </c>
      <c r="AR253" s="197">
        <f t="shared" si="144"/>
        <v>0</v>
      </c>
      <c r="AS253" s="50">
        <f t="shared" si="145"/>
        <v>0</v>
      </c>
      <c r="AT253" s="50">
        <f t="shared" si="146"/>
        <v>0</v>
      </c>
      <c r="AU253" s="50">
        <f t="shared" si="147"/>
        <v>0</v>
      </c>
      <c r="AV253" s="50">
        <f t="shared" si="148"/>
        <v>0</v>
      </c>
      <c r="AW253" s="50">
        <f t="shared" si="140"/>
        <v>0</v>
      </c>
      <c r="AX253" s="50">
        <f t="shared" si="141"/>
        <v>0</v>
      </c>
      <c r="AY253" s="45">
        <f t="shared" si="142"/>
        <v>0</v>
      </c>
      <c r="AZ253" s="437">
        <f t="shared" si="143"/>
        <v>0</v>
      </c>
      <c r="BA253" s="443">
        <v>44764</v>
      </c>
      <c r="BB253" s="216"/>
    </row>
    <row r="254" spans="1:54" ht="15" customHeight="1" x14ac:dyDescent="0.25">
      <c r="A254" s="43" t="s">
        <v>706</v>
      </c>
      <c r="B254" s="84" t="s">
        <v>666</v>
      </c>
      <c r="C254" s="213" t="s">
        <v>164</v>
      </c>
      <c r="D254" s="188" t="s">
        <v>660</v>
      </c>
      <c r="E254" s="191" t="s">
        <v>703</v>
      </c>
      <c r="F254" s="214" t="str">
        <f>VLOOKUP(G254,Lookups!$T$3:$U$2497,2,FALSE)</f>
        <v>CAT 4</v>
      </c>
      <c r="G254" s="76" t="str">
        <f>VLOOKUP(E254,Lookups!$S$3:$T$2492,2,FALSE)</f>
        <v>xxxxxxxxxx4</v>
      </c>
      <c r="H254" s="181" t="str">
        <f t="shared" si="139"/>
        <v>UNFI East xxxxxxxxxx4</v>
      </c>
      <c r="I254" s="208"/>
      <c r="J254" s="208"/>
      <c r="K254" s="100">
        <v>44713</v>
      </c>
      <c r="L254" s="208" t="s">
        <v>97</v>
      </c>
      <c r="M254" s="171" t="s">
        <v>109</v>
      </c>
      <c r="N254" s="225">
        <v>0.5</v>
      </c>
      <c r="O254" s="223">
        <f>VLOOKUP(E254,Lookups!$AD$3:$AE$148,2,FALSE)</f>
        <v>1.2623833040000001</v>
      </c>
      <c r="P254" s="226">
        <f>VLOOKUP(E254,Lookups!$AH$3:$AI$148,2,FALSE)</f>
        <v>2.370249088</v>
      </c>
      <c r="Q254" s="174">
        <f>VLOOKUP(E254,Lookups!$C$3:$D$249,2,FALSE)</f>
        <v>12</v>
      </c>
      <c r="R254" s="227">
        <f>VLOOKUP(E254,Lookups!$C$3:$E$148,2,FALSE)</f>
        <v>12</v>
      </c>
      <c r="S254" s="155"/>
      <c r="T254" s="46" t="e">
        <f>IF(#REF!="A",#REF!*0.5)+_xlfn.IFNA(#N/A,0)</f>
        <v>#REF!</v>
      </c>
      <c r="U254" s="46" t="e">
        <f>IF(#REF!="b",#REF!*0.25)+_xlfn.IFNA(#N/A,0)</f>
        <v>#REF!</v>
      </c>
      <c r="V254" s="46" t="e">
        <f>IF(#REF!="C",#REF!*0.125)+_xlfn.IFNA(#N/A,0)</f>
        <v>#REF!</v>
      </c>
      <c r="W254" s="46">
        <f t="shared" si="115"/>
        <v>1.2623833040000001</v>
      </c>
      <c r="X254" s="46">
        <f t="shared" si="116"/>
        <v>0</v>
      </c>
      <c r="Y254" s="71">
        <f t="shared" si="117"/>
        <v>0</v>
      </c>
      <c r="Z254" s="71"/>
      <c r="AA254" s="71"/>
      <c r="AB254" s="71"/>
      <c r="AC254" s="112">
        <f t="shared" si="118"/>
        <v>0</v>
      </c>
      <c r="AD254" s="112">
        <f t="shared" si="119"/>
        <v>0</v>
      </c>
      <c r="AE254" s="53">
        <f t="shared" si="120"/>
        <v>0</v>
      </c>
      <c r="AF254" s="47">
        <f t="shared" si="121"/>
        <v>0</v>
      </c>
      <c r="AG254" s="47">
        <f t="shared" si="122"/>
        <v>0</v>
      </c>
      <c r="AH254" s="47">
        <f t="shared" si="123"/>
        <v>0</v>
      </c>
      <c r="AI254" s="47">
        <f t="shared" si="124"/>
        <v>0</v>
      </c>
      <c r="AJ254" s="47">
        <f t="shared" si="125"/>
        <v>0</v>
      </c>
      <c r="AK254" s="48">
        <f t="shared" si="126"/>
        <v>0</v>
      </c>
      <c r="AL254" s="48"/>
      <c r="AM254" s="48"/>
      <c r="AN254" s="145"/>
      <c r="AO254" s="145">
        <f t="shared" si="127"/>
        <v>0</v>
      </c>
      <c r="AP254" s="145">
        <f t="shared" si="128"/>
        <v>0</v>
      </c>
      <c r="AQ254" s="414">
        <f t="shared" si="129"/>
        <v>0</v>
      </c>
      <c r="AR254" s="197">
        <f t="shared" si="144"/>
        <v>0</v>
      </c>
      <c r="AS254" s="50">
        <f t="shared" si="145"/>
        <v>0</v>
      </c>
      <c r="AT254" s="50">
        <f t="shared" si="146"/>
        <v>0</v>
      </c>
      <c r="AU254" s="50">
        <f t="shared" si="147"/>
        <v>0</v>
      </c>
      <c r="AV254" s="50">
        <f t="shared" si="148"/>
        <v>0</v>
      </c>
      <c r="AW254" s="50">
        <f t="shared" si="140"/>
        <v>0</v>
      </c>
      <c r="AX254" s="50">
        <f t="shared" si="141"/>
        <v>0</v>
      </c>
      <c r="AY254" s="45">
        <f t="shared" si="142"/>
        <v>0</v>
      </c>
      <c r="AZ254" s="437">
        <f t="shared" si="143"/>
        <v>0</v>
      </c>
      <c r="BA254" s="443">
        <v>44764</v>
      </c>
      <c r="BB254" s="216"/>
    </row>
    <row r="255" spans="1:54" ht="15" customHeight="1" x14ac:dyDescent="0.25">
      <c r="A255" s="43" t="s">
        <v>706</v>
      </c>
      <c r="B255" s="84" t="s">
        <v>666</v>
      </c>
      <c r="C255" s="213" t="s">
        <v>164</v>
      </c>
      <c r="D255" s="188" t="s">
        <v>660</v>
      </c>
      <c r="E255" s="191" t="s">
        <v>704</v>
      </c>
      <c r="F255" s="214" t="str">
        <f>VLOOKUP(G255,Lookups!$T$3:$U$2497,2,FALSE)</f>
        <v>CAT 5</v>
      </c>
      <c r="G255" s="76" t="str">
        <f>VLOOKUP(E255,Lookups!$S$3:$T$2492,2,FALSE)</f>
        <v>xxxxxxxxxx5</v>
      </c>
      <c r="H255" s="181" t="str">
        <f t="shared" si="139"/>
        <v>UNFI East xxxxxxxxxx5</v>
      </c>
      <c r="I255" s="43"/>
      <c r="J255" s="43">
        <v>71</v>
      </c>
      <c r="K255" s="161"/>
      <c r="L255" s="43"/>
      <c r="M255" s="205">
        <v>44927</v>
      </c>
      <c r="N255" s="225" t="s">
        <v>646</v>
      </c>
      <c r="O255" s="223">
        <f>VLOOKUP(E255,Lookups!$AD$3:$AE$148,2,FALSE)</f>
        <v>1.0035713159999999</v>
      </c>
      <c r="P255" s="226">
        <f>VLOOKUP(E255,Lookups!$AH$3:$AI$148,2,FALSE)</f>
        <v>1.926370728</v>
      </c>
      <c r="Q255" s="174">
        <f>VLOOKUP(E255,Lookups!$C$3:$D$249,2,FALSE)</f>
        <v>12</v>
      </c>
      <c r="R255" s="227">
        <f>VLOOKUP(E255,Lookups!$C$3:$E$148,2,FALSE)</f>
        <v>12</v>
      </c>
      <c r="S255" s="156"/>
      <c r="T255" s="46" t="e">
        <f>IF(#REF!="A",#REF!*0.5)+_xlfn.IFNA(#N/A,0)</f>
        <v>#REF!</v>
      </c>
      <c r="U255" s="46" t="e">
        <f>IF(#REF!="b",#REF!*0.25)+_xlfn.IFNA(#N/A,0)</f>
        <v>#REF!</v>
      </c>
      <c r="V255" s="46" t="e">
        <f>IF(#REF!="C",#REF!*0.125)+_xlfn.IFNA(#N/A,0)</f>
        <v>#REF!</v>
      </c>
      <c r="W255" s="46">
        <f t="shared" si="115"/>
        <v>1.0035713159999999</v>
      </c>
      <c r="X255" s="46">
        <f t="shared" si="116"/>
        <v>0</v>
      </c>
      <c r="Y255" s="71">
        <f t="shared" si="117"/>
        <v>0</v>
      </c>
      <c r="Z255" s="71"/>
      <c r="AA255" s="71"/>
      <c r="AB255" s="71"/>
      <c r="AC255" s="112">
        <f t="shared" si="118"/>
        <v>71.253563435999993</v>
      </c>
      <c r="AD255" s="112">
        <f t="shared" si="119"/>
        <v>0</v>
      </c>
      <c r="AE255" s="53">
        <f t="shared" si="120"/>
        <v>0</v>
      </c>
      <c r="AF255" s="47">
        <f t="shared" si="121"/>
        <v>0</v>
      </c>
      <c r="AG255" s="47">
        <f t="shared" si="122"/>
        <v>0</v>
      </c>
      <c r="AH255" s="47">
        <f t="shared" si="123"/>
        <v>0</v>
      </c>
      <c r="AI255" s="47">
        <f t="shared" si="124"/>
        <v>3705.1852986719996</v>
      </c>
      <c r="AJ255" s="47">
        <f t="shared" si="125"/>
        <v>0</v>
      </c>
      <c r="AK255" s="48">
        <f t="shared" si="126"/>
        <v>0</v>
      </c>
      <c r="AL255" s="48"/>
      <c r="AM255" s="48"/>
      <c r="AN255" s="145"/>
      <c r="AO255" s="145">
        <f t="shared" si="127"/>
        <v>308.76544155599998</v>
      </c>
      <c r="AP255" s="145">
        <f t="shared" si="128"/>
        <v>0</v>
      </c>
      <c r="AQ255" s="414">
        <f t="shared" si="129"/>
        <v>308.76544155599998</v>
      </c>
      <c r="AR255" s="197">
        <f t="shared" si="144"/>
        <v>25.730453463</v>
      </c>
      <c r="AS255" s="50">
        <f t="shared" si="145"/>
        <v>0</v>
      </c>
      <c r="AT255" s="50">
        <f t="shared" si="146"/>
        <v>0</v>
      </c>
      <c r="AU255" s="50">
        <f t="shared" si="147"/>
        <v>0</v>
      </c>
      <c r="AV255" s="50">
        <f t="shared" si="148"/>
        <v>0</v>
      </c>
      <c r="AW255" s="50">
        <f t="shared" si="140"/>
        <v>44462.223584063991</v>
      </c>
      <c r="AX255" s="50">
        <f t="shared" si="141"/>
        <v>0</v>
      </c>
      <c r="AY255" s="45">
        <f t="shared" si="142"/>
        <v>44462.223584063991</v>
      </c>
      <c r="AZ255" s="437">
        <f t="shared" si="143"/>
        <v>3705.1852986719991</v>
      </c>
      <c r="BA255" s="441">
        <v>44859</v>
      </c>
      <c r="BB255" s="183"/>
    </row>
    <row r="256" spans="1:54" ht="15" customHeight="1" x14ac:dyDescent="0.25">
      <c r="A256" s="43" t="s">
        <v>706</v>
      </c>
      <c r="B256" s="190" t="s">
        <v>103</v>
      </c>
      <c r="C256" s="189" t="s">
        <v>166</v>
      </c>
      <c r="D256" s="188" t="s">
        <v>660</v>
      </c>
      <c r="E256" s="94" t="s">
        <v>700</v>
      </c>
      <c r="F256" s="214" t="str">
        <f>VLOOKUP(G256,Lookups!$T$3:$U$2497,2,FALSE)</f>
        <v>CAT 1</v>
      </c>
      <c r="G256" s="76" t="str">
        <f>VLOOKUP(E256,Lookups!$S$3:$T$2492,2,FALSE)</f>
        <v>xxxxxxxxxx1</v>
      </c>
      <c r="H256" s="181" t="str">
        <f t="shared" si="139"/>
        <v>Kehe East xxxxxxxxxx1</v>
      </c>
      <c r="I256" s="208"/>
      <c r="J256" s="210"/>
      <c r="K256" s="211">
        <v>44378</v>
      </c>
      <c r="L256" s="210" t="s">
        <v>97</v>
      </c>
      <c r="M256" s="170" t="s">
        <v>133</v>
      </c>
      <c r="N256" s="225" t="s">
        <v>133</v>
      </c>
      <c r="O256" s="223">
        <f>VLOOKUP(E256,Lookups!$AD$3:$AE$148,2,FALSE)</f>
        <v>1.2</v>
      </c>
      <c r="P256" s="226">
        <f>VLOOKUP(E256,Lookups!$AH$3:$AI$148,2,FALSE)</f>
        <v>3</v>
      </c>
      <c r="Q256" s="174">
        <f>VLOOKUP(E256,Lookups!$C$3:$D$249,2,FALSE)</f>
        <v>12</v>
      </c>
      <c r="R256" s="227">
        <f>VLOOKUP(E256,Lookups!$C$3:$E$148,2,FALSE)</f>
        <v>12</v>
      </c>
      <c r="S256" s="156"/>
      <c r="T256" s="46" t="e">
        <f>IF(#REF!="A",#REF!*0.5)+_xlfn.IFNA(#N/A,0)</f>
        <v>#REF!</v>
      </c>
      <c r="U256" s="46" t="e">
        <f>IF(#REF!="b",#REF!*0.25)+_xlfn.IFNA(#N/A,0)</f>
        <v>#REF!</v>
      </c>
      <c r="V256" s="46" t="e">
        <f>IF(#REF!="C",#REF!*0.125)+_xlfn.IFNA(#N/A,0)</f>
        <v>#REF!</v>
      </c>
      <c r="W256" s="46">
        <f t="shared" si="115"/>
        <v>1.2</v>
      </c>
      <c r="X256" s="46">
        <f t="shared" si="116"/>
        <v>0</v>
      </c>
      <c r="Y256" s="71">
        <f t="shared" si="117"/>
        <v>0</v>
      </c>
      <c r="Z256" s="71"/>
      <c r="AA256" s="71"/>
      <c r="AB256" s="71"/>
      <c r="AC256" s="112">
        <f t="shared" si="118"/>
        <v>0</v>
      </c>
      <c r="AD256" s="112">
        <f t="shared" si="119"/>
        <v>0</v>
      </c>
      <c r="AE256" s="53">
        <f t="shared" si="120"/>
        <v>0</v>
      </c>
      <c r="AF256" s="47">
        <f t="shared" si="121"/>
        <v>0</v>
      </c>
      <c r="AG256" s="47">
        <f t="shared" si="122"/>
        <v>0</v>
      </c>
      <c r="AH256" s="47">
        <f t="shared" si="123"/>
        <v>0</v>
      </c>
      <c r="AI256" s="47">
        <f t="shared" si="124"/>
        <v>0</v>
      </c>
      <c r="AJ256" s="47">
        <f t="shared" si="125"/>
        <v>0</v>
      </c>
      <c r="AK256" s="48">
        <f t="shared" si="126"/>
        <v>0</v>
      </c>
      <c r="AL256" s="48"/>
      <c r="AM256" s="48"/>
      <c r="AN256" s="145"/>
      <c r="AO256" s="145">
        <f t="shared" si="127"/>
        <v>0</v>
      </c>
      <c r="AP256" s="145">
        <f t="shared" si="128"/>
        <v>0</v>
      </c>
      <c r="AQ256" s="414">
        <f t="shared" si="129"/>
        <v>0</v>
      </c>
      <c r="AR256" s="197">
        <f t="shared" si="144"/>
        <v>0</v>
      </c>
      <c r="AS256" s="50">
        <f t="shared" si="145"/>
        <v>0</v>
      </c>
      <c r="AT256" s="50">
        <f t="shared" si="146"/>
        <v>0</v>
      </c>
      <c r="AU256" s="50">
        <f t="shared" si="147"/>
        <v>0</v>
      </c>
      <c r="AV256" s="50">
        <f t="shared" si="148"/>
        <v>0</v>
      </c>
      <c r="AW256" s="50">
        <f t="shared" si="140"/>
        <v>0</v>
      </c>
      <c r="AX256" s="50">
        <f t="shared" si="141"/>
        <v>0</v>
      </c>
      <c r="AY256" s="45">
        <f t="shared" si="142"/>
        <v>0</v>
      </c>
      <c r="AZ256" s="437">
        <f t="shared" si="143"/>
        <v>0</v>
      </c>
      <c r="BA256" s="441">
        <v>44694</v>
      </c>
      <c r="BB256" s="216"/>
    </row>
    <row r="257" spans="1:54" ht="15" customHeight="1" x14ac:dyDescent="0.25">
      <c r="A257" s="43" t="s">
        <v>706</v>
      </c>
      <c r="B257" s="190" t="s">
        <v>103</v>
      </c>
      <c r="C257" s="189" t="s">
        <v>166</v>
      </c>
      <c r="D257" s="188" t="s">
        <v>660</v>
      </c>
      <c r="E257" s="94" t="s">
        <v>701</v>
      </c>
      <c r="F257" s="214" t="str">
        <f>VLOOKUP(G257,Lookups!$T$3:$U$2497,2,FALSE)</f>
        <v>CAT 2</v>
      </c>
      <c r="G257" s="76" t="str">
        <f>VLOOKUP(E257,Lookups!$S$3:$T$2492,2,FALSE)</f>
        <v>xxxxxxxxxx2</v>
      </c>
      <c r="H257" s="181" t="str">
        <f t="shared" si="139"/>
        <v>Kehe East xxxxxxxxxx2</v>
      </c>
      <c r="I257" s="208"/>
      <c r="J257" s="210"/>
      <c r="K257" s="211">
        <v>44378</v>
      </c>
      <c r="L257" s="210" t="s">
        <v>97</v>
      </c>
      <c r="M257" s="170" t="s">
        <v>133</v>
      </c>
      <c r="N257" s="225" t="s">
        <v>133</v>
      </c>
      <c r="O257" s="223">
        <f>VLOOKUP(E257,Lookups!$AD$3:$AE$148,2,FALSE)</f>
        <v>1.2309971689999999</v>
      </c>
      <c r="P257" s="226">
        <f>VLOOKUP(E257,Lookups!$AH$3:$AI$148,2,FALSE)</f>
        <v>2.5038011689999999</v>
      </c>
      <c r="Q257" s="174">
        <f>VLOOKUP(E257,Lookups!$C$3:$D$249,2,FALSE)</f>
        <v>12</v>
      </c>
      <c r="R257" s="227">
        <f>VLOOKUP(E257,Lookups!$C$3:$E$148,2,FALSE)</f>
        <v>12</v>
      </c>
      <c r="S257" s="156"/>
      <c r="T257" s="46" t="e">
        <f>IF(#REF!="A",#REF!*0.5)+_xlfn.IFNA(#N/A,0)</f>
        <v>#REF!</v>
      </c>
      <c r="U257" s="46" t="e">
        <f>IF(#REF!="b",#REF!*0.25)+_xlfn.IFNA(#N/A,0)</f>
        <v>#REF!</v>
      </c>
      <c r="V257" s="46" t="e">
        <f>IF(#REF!="C",#REF!*0.125)+_xlfn.IFNA(#N/A,0)</f>
        <v>#REF!</v>
      </c>
      <c r="W257" s="46">
        <f t="shared" si="115"/>
        <v>1.2309971689999999</v>
      </c>
      <c r="X257" s="46">
        <f t="shared" si="116"/>
        <v>0</v>
      </c>
      <c r="Y257" s="71">
        <f t="shared" si="117"/>
        <v>0</v>
      </c>
      <c r="Z257" s="71"/>
      <c r="AA257" s="71"/>
      <c r="AB257" s="71"/>
      <c r="AC257" s="112">
        <f t="shared" si="118"/>
        <v>0</v>
      </c>
      <c r="AD257" s="112">
        <f t="shared" si="119"/>
        <v>0</v>
      </c>
      <c r="AE257" s="53">
        <f t="shared" si="120"/>
        <v>0</v>
      </c>
      <c r="AF257" s="47">
        <f t="shared" si="121"/>
        <v>0</v>
      </c>
      <c r="AG257" s="47">
        <f t="shared" si="122"/>
        <v>0</v>
      </c>
      <c r="AH257" s="47">
        <f t="shared" si="123"/>
        <v>0</v>
      </c>
      <c r="AI257" s="47">
        <f t="shared" si="124"/>
        <v>0</v>
      </c>
      <c r="AJ257" s="47">
        <f t="shared" si="125"/>
        <v>0</v>
      </c>
      <c r="AK257" s="48">
        <f t="shared" si="126"/>
        <v>0</v>
      </c>
      <c r="AL257" s="48"/>
      <c r="AM257" s="48"/>
      <c r="AN257" s="145"/>
      <c r="AO257" s="145">
        <f t="shared" si="127"/>
        <v>0</v>
      </c>
      <c r="AP257" s="145">
        <f t="shared" si="128"/>
        <v>0</v>
      </c>
      <c r="AQ257" s="414">
        <f t="shared" si="129"/>
        <v>0</v>
      </c>
      <c r="AR257" s="197">
        <f t="shared" si="144"/>
        <v>0</v>
      </c>
      <c r="AS257" s="50">
        <f t="shared" si="145"/>
        <v>0</v>
      </c>
      <c r="AT257" s="50">
        <f t="shared" si="146"/>
        <v>0</v>
      </c>
      <c r="AU257" s="50">
        <f t="shared" si="147"/>
        <v>0</v>
      </c>
      <c r="AV257" s="50">
        <f t="shared" si="148"/>
        <v>0</v>
      </c>
      <c r="AW257" s="50">
        <f t="shared" si="140"/>
        <v>0</v>
      </c>
      <c r="AX257" s="50">
        <f t="shared" si="141"/>
        <v>0</v>
      </c>
      <c r="AY257" s="45">
        <f t="shared" si="142"/>
        <v>0</v>
      </c>
      <c r="AZ257" s="437">
        <f t="shared" si="143"/>
        <v>0</v>
      </c>
      <c r="BA257" s="441">
        <v>44694</v>
      </c>
      <c r="BB257" s="216"/>
    </row>
    <row r="258" spans="1:54" s="187" customFormat="1" ht="15" customHeight="1" x14ac:dyDescent="0.25">
      <c r="A258" s="43" t="s">
        <v>706</v>
      </c>
      <c r="B258" s="190" t="s">
        <v>103</v>
      </c>
      <c r="C258" s="189" t="s">
        <v>166</v>
      </c>
      <c r="D258" s="188" t="s">
        <v>660</v>
      </c>
      <c r="E258" s="191" t="s">
        <v>702</v>
      </c>
      <c r="F258" s="214" t="str">
        <f>VLOOKUP(G258,Lookups!$T$3:$U$2497,2,FALSE)</f>
        <v>CAT 3</v>
      </c>
      <c r="G258" s="76" t="str">
        <f>VLOOKUP(E258,Lookups!$S$3:$T$2492,2,FALSE)</f>
        <v>xxxxxxxxxx3</v>
      </c>
      <c r="H258" s="181" t="str">
        <f t="shared" si="139"/>
        <v>Kehe East xxxxxxxxxx3</v>
      </c>
      <c r="I258" s="208"/>
      <c r="J258" s="210"/>
      <c r="K258" s="211">
        <v>44378</v>
      </c>
      <c r="L258" s="210" t="s">
        <v>97</v>
      </c>
      <c r="M258" s="170" t="s">
        <v>133</v>
      </c>
      <c r="N258" s="225" t="s">
        <v>133</v>
      </c>
      <c r="O258" s="223">
        <f>VLOOKUP(E258,Lookups!$AD$3:$AE$148,2,FALSE)</f>
        <v>1.169229504</v>
      </c>
      <c r="P258" s="226">
        <f>VLOOKUP(E258,Lookups!$AH$3:$AI$148,2,FALSE)</f>
        <v>2.8760148220000001</v>
      </c>
      <c r="Q258" s="174">
        <f>VLOOKUP(E258,Lookups!$C$3:$D$249,2,FALSE)</f>
        <v>12</v>
      </c>
      <c r="R258" s="227">
        <f>VLOOKUP(E258,Lookups!$C$3:$E$148,2,FALSE)</f>
        <v>12</v>
      </c>
      <c r="S258" s="156"/>
      <c r="T258" s="46" t="e">
        <f>IF(#REF!="A",#REF!*0.5)+_xlfn.IFNA(#N/A,0)</f>
        <v>#REF!</v>
      </c>
      <c r="U258" s="46" t="e">
        <f>IF(#REF!="b",#REF!*0.25)+_xlfn.IFNA(#N/A,0)</f>
        <v>#REF!</v>
      </c>
      <c r="V258" s="46" t="e">
        <f>IF(#REF!="C",#REF!*0.125)+_xlfn.IFNA(#N/A,0)</f>
        <v>#REF!</v>
      </c>
      <c r="W258" s="46">
        <f t="shared" si="115"/>
        <v>1.169229504</v>
      </c>
      <c r="X258" s="46">
        <f t="shared" si="116"/>
        <v>0</v>
      </c>
      <c r="Y258" s="71">
        <f t="shared" si="117"/>
        <v>0</v>
      </c>
      <c r="Z258" s="71"/>
      <c r="AA258" s="71"/>
      <c r="AB258" s="71"/>
      <c r="AC258" s="112">
        <f t="shared" si="118"/>
        <v>0</v>
      </c>
      <c r="AD258" s="112">
        <f t="shared" si="119"/>
        <v>0</v>
      </c>
      <c r="AE258" s="53">
        <f t="shared" si="120"/>
        <v>0</v>
      </c>
      <c r="AF258" s="47">
        <f t="shared" si="121"/>
        <v>0</v>
      </c>
      <c r="AG258" s="47">
        <f t="shared" si="122"/>
        <v>0</v>
      </c>
      <c r="AH258" s="47">
        <f t="shared" si="123"/>
        <v>0</v>
      </c>
      <c r="AI258" s="47">
        <f t="shared" si="124"/>
        <v>0</v>
      </c>
      <c r="AJ258" s="47">
        <f t="shared" si="125"/>
        <v>0</v>
      </c>
      <c r="AK258" s="48">
        <f t="shared" si="126"/>
        <v>0</v>
      </c>
      <c r="AL258" s="48"/>
      <c r="AM258" s="48"/>
      <c r="AN258" s="145"/>
      <c r="AO258" s="145">
        <f t="shared" si="127"/>
        <v>0</v>
      </c>
      <c r="AP258" s="145">
        <f t="shared" si="128"/>
        <v>0</v>
      </c>
      <c r="AQ258" s="414">
        <f t="shared" si="129"/>
        <v>0</v>
      </c>
      <c r="AR258" s="197">
        <f t="shared" si="144"/>
        <v>0</v>
      </c>
      <c r="AS258" s="50">
        <f t="shared" si="145"/>
        <v>0</v>
      </c>
      <c r="AT258" s="50">
        <f t="shared" si="146"/>
        <v>0</v>
      </c>
      <c r="AU258" s="50">
        <f t="shared" si="147"/>
        <v>0</v>
      </c>
      <c r="AV258" s="50">
        <f t="shared" si="148"/>
        <v>0</v>
      </c>
      <c r="AW258" s="50">
        <f t="shared" si="140"/>
        <v>0</v>
      </c>
      <c r="AX258" s="50">
        <f t="shared" si="141"/>
        <v>0</v>
      </c>
      <c r="AY258" s="45">
        <f t="shared" si="142"/>
        <v>0</v>
      </c>
      <c r="AZ258" s="437">
        <f t="shared" si="143"/>
        <v>0</v>
      </c>
      <c r="BA258" s="441">
        <v>44694</v>
      </c>
      <c r="BB258" s="216"/>
    </row>
    <row r="259" spans="1:54" s="187" customFormat="1" ht="15" customHeight="1" x14ac:dyDescent="0.25">
      <c r="A259" s="43" t="s">
        <v>706</v>
      </c>
      <c r="B259" s="84" t="s">
        <v>103</v>
      </c>
      <c r="C259" s="213" t="s">
        <v>166</v>
      </c>
      <c r="D259" s="188" t="s">
        <v>660</v>
      </c>
      <c r="E259" s="191" t="s">
        <v>703</v>
      </c>
      <c r="F259" s="214" t="str">
        <f>VLOOKUP(G259,Lookups!$T$3:$U$2497,2,FALSE)</f>
        <v>CAT 4</v>
      </c>
      <c r="G259" s="76" t="str">
        <f>VLOOKUP(E259,Lookups!$S$3:$T$2492,2,FALSE)</f>
        <v>xxxxxxxxxx4</v>
      </c>
      <c r="H259" s="181" t="str">
        <f t="shared" si="139"/>
        <v>Kehe East xxxxxxxxxx4</v>
      </c>
      <c r="I259" s="157"/>
      <c r="J259" s="43">
        <v>0</v>
      </c>
      <c r="K259" s="161">
        <v>44703</v>
      </c>
      <c r="L259" s="157" t="s">
        <v>97</v>
      </c>
      <c r="M259" s="170">
        <v>44835</v>
      </c>
      <c r="N259" s="225" t="s">
        <v>133</v>
      </c>
      <c r="O259" s="223">
        <f>VLOOKUP(E259,Lookups!$AD$3:$AE$148,2,FALSE)</f>
        <v>1.2623833040000001</v>
      </c>
      <c r="P259" s="226">
        <f>VLOOKUP(E259,Lookups!$AH$3:$AI$148,2,FALSE)</f>
        <v>2.370249088</v>
      </c>
      <c r="Q259" s="174">
        <f>VLOOKUP(E259,Lookups!$C$3:$D$249,2,FALSE)</f>
        <v>12</v>
      </c>
      <c r="R259" s="227">
        <f>VLOOKUP(E259,Lookups!$C$3:$E$148,2,FALSE)</f>
        <v>12</v>
      </c>
      <c r="S259" s="155"/>
      <c r="T259" s="46" t="e">
        <f>IF(#REF!="A",#REF!*0.5)+_xlfn.IFNA(#N/A,0)</f>
        <v>#REF!</v>
      </c>
      <c r="U259" s="46" t="e">
        <f>IF(#REF!="b",#REF!*0.25)+_xlfn.IFNA(#N/A,0)</f>
        <v>#REF!</v>
      </c>
      <c r="V259" s="46" t="e">
        <f>IF(#REF!="C",#REF!*0.125)+_xlfn.IFNA(#N/A,0)</f>
        <v>#REF!</v>
      </c>
      <c r="W259" s="46">
        <f t="shared" si="115"/>
        <v>1.2623833040000001</v>
      </c>
      <c r="X259" s="46">
        <f t="shared" si="116"/>
        <v>0</v>
      </c>
      <c r="Y259" s="71">
        <f t="shared" si="117"/>
        <v>0</v>
      </c>
      <c r="Z259" s="71"/>
      <c r="AA259" s="71"/>
      <c r="AB259" s="71"/>
      <c r="AC259" s="112">
        <f t="shared" si="118"/>
        <v>0</v>
      </c>
      <c r="AD259" s="112">
        <f t="shared" si="119"/>
        <v>0</v>
      </c>
      <c r="AE259" s="53">
        <f t="shared" si="120"/>
        <v>0</v>
      </c>
      <c r="AF259" s="47">
        <f t="shared" si="121"/>
        <v>0</v>
      </c>
      <c r="AG259" s="47">
        <f t="shared" si="122"/>
        <v>0</v>
      </c>
      <c r="AH259" s="47">
        <f t="shared" si="123"/>
        <v>0</v>
      </c>
      <c r="AI259" s="47">
        <f t="shared" si="124"/>
        <v>0</v>
      </c>
      <c r="AJ259" s="47">
        <f t="shared" si="125"/>
        <v>0</v>
      </c>
      <c r="AK259" s="48">
        <f t="shared" si="126"/>
        <v>0</v>
      </c>
      <c r="AL259" s="48"/>
      <c r="AM259" s="48"/>
      <c r="AN259" s="145"/>
      <c r="AO259" s="145">
        <f t="shared" si="127"/>
        <v>0</v>
      </c>
      <c r="AP259" s="145">
        <f t="shared" si="128"/>
        <v>0</v>
      </c>
      <c r="AQ259" s="414">
        <f t="shared" si="129"/>
        <v>0</v>
      </c>
      <c r="AR259" s="197"/>
      <c r="AS259" s="50">
        <f t="shared" si="145"/>
        <v>0</v>
      </c>
      <c r="AT259" s="50">
        <f t="shared" si="146"/>
        <v>0</v>
      </c>
      <c r="AU259" s="50">
        <f t="shared" si="147"/>
        <v>0</v>
      </c>
      <c r="AV259" s="50">
        <f t="shared" si="148"/>
        <v>0</v>
      </c>
      <c r="AW259" s="50">
        <f t="shared" si="140"/>
        <v>0</v>
      </c>
      <c r="AX259" s="50">
        <f t="shared" si="141"/>
        <v>0</v>
      </c>
      <c r="AY259" s="45">
        <f t="shared" si="142"/>
        <v>0</v>
      </c>
      <c r="AZ259" s="437">
        <f t="shared" si="143"/>
        <v>0</v>
      </c>
      <c r="BA259" s="442">
        <v>44879</v>
      </c>
      <c r="BB259" s="186"/>
    </row>
    <row r="260" spans="1:54" s="187" customFormat="1" ht="15" customHeight="1" x14ac:dyDescent="0.25">
      <c r="A260" s="43" t="s">
        <v>706</v>
      </c>
      <c r="B260" s="84" t="s">
        <v>103</v>
      </c>
      <c r="C260" s="213" t="s">
        <v>166</v>
      </c>
      <c r="D260" s="188" t="s">
        <v>660</v>
      </c>
      <c r="E260" s="191" t="s">
        <v>704</v>
      </c>
      <c r="F260" s="214" t="str">
        <f>VLOOKUP(G260,Lookups!$T$3:$U$2497,2,FALSE)</f>
        <v>CAT 5</v>
      </c>
      <c r="G260" s="76" t="str">
        <f>VLOOKUP(E260,Lookups!$S$3:$T$2492,2,FALSE)</f>
        <v>xxxxxxxxxx5</v>
      </c>
      <c r="H260" s="181" t="str">
        <f t="shared" si="139"/>
        <v>Kehe East xxxxxxxxxx5</v>
      </c>
      <c r="I260" s="193"/>
      <c r="J260" s="213">
        <v>346</v>
      </c>
      <c r="K260" s="398" t="s">
        <v>250</v>
      </c>
      <c r="L260" s="399" t="s">
        <v>99</v>
      </c>
      <c r="M260" s="170">
        <v>44866</v>
      </c>
      <c r="N260" s="225">
        <v>1</v>
      </c>
      <c r="O260" s="223">
        <f>VLOOKUP(E260,Lookups!$AD$3:$AE$148,2,FALSE)</f>
        <v>1.0035713159999999</v>
      </c>
      <c r="P260" s="226">
        <f>VLOOKUP(E260,Lookups!$AH$3:$AI$148,2,FALSE)</f>
        <v>1.926370728</v>
      </c>
      <c r="Q260" s="174">
        <f>VLOOKUP(E260,Lookups!$C$3:$D$249,2,FALSE)</f>
        <v>12</v>
      </c>
      <c r="R260" s="227">
        <f>VLOOKUP(E260,Lookups!$C$3:$E$148,2,FALSE)</f>
        <v>12</v>
      </c>
      <c r="S260" s="156"/>
      <c r="T260" s="46" t="e">
        <f>IF(#REF!="A",#REF!*0.5)+_xlfn.IFNA(#N/A,0)</f>
        <v>#REF!</v>
      </c>
      <c r="U260" s="46" t="e">
        <f>IF(#REF!="b",#REF!*0.25)+_xlfn.IFNA(#N/A,0)</f>
        <v>#REF!</v>
      </c>
      <c r="V260" s="46" t="e">
        <f>IF(#REF!="C",#REF!*0.125)+_xlfn.IFNA(#N/A,0)</f>
        <v>#REF!</v>
      </c>
      <c r="W260" s="46">
        <f t="shared" si="115"/>
        <v>1.0035713159999999</v>
      </c>
      <c r="X260" s="46">
        <f t="shared" si="116"/>
        <v>0</v>
      </c>
      <c r="Y260" s="71">
        <f t="shared" si="117"/>
        <v>0</v>
      </c>
      <c r="Z260" s="71"/>
      <c r="AA260" s="71"/>
      <c r="AB260" s="71"/>
      <c r="AC260" s="112">
        <f t="shared" si="118"/>
        <v>347.23567533599999</v>
      </c>
      <c r="AD260" s="112">
        <f t="shared" si="119"/>
        <v>0</v>
      </c>
      <c r="AE260" s="53">
        <f t="shared" si="120"/>
        <v>0</v>
      </c>
      <c r="AF260" s="47">
        <f t="shared" si="121"/>
        <v>0</v>
      </c>
      <c r="AG260" s="47">
        <f t="shared" si="122"/>
        <v>0</v>
      </c>
      <c r="AH260" s="47">
        <f t="shared" si="123"/>
        <v>0</v>
      </c>
      <c r="AI260" s="47">
        <f t="shared" si="124"/>
        <v>18056.255117471999</v>
      </c>
      <c r="AJ260" s="47">
        <f t="shared" si="125"/>
        <v>0</v>
      </c>
      <c r="AK260" s="48">
        <f t="shared" si="126"/>
        <v>0</v>
      </c>
      <c r="AL260" s="48"/>
      <c r="AM260" s="48"/>
      <c r="AN260" s="145"/>
      <c r="AO260" s="145">
        <f t="shared" si="127"/>
        <v>1504.687926456</v>
      </c>
      <c r="AP260" s="145">
        <f t="shared" si="128"/>
        <v>0</v>
      </c>
      <c r="AQ260" s="414">
        <f t="shared" si="129"/>
        <v>1504.687926456</v>
      </c>
      <c r="AR260" s="233">
        <f t="shared" ref="AR260:AR291" si="149">AQ260/12</f>
        <v>125.39066053800001</v>
      </c>
      <c r="AS260" s="50">
        <f t="shared" si="145"/>
        <v>0</v>
      </c>
      <c r="AT260" s="50">
        <f t="shared" si="146"/>
        <v>0</v>
      </c>
      <c r="AU260" s="50">
        <f t="shared" si="147"/>
        <v>0</v>
      </c>
      <c r="AV260" s="50">
        <f t="shared" si="148"/>
        <v>0</v>
      </c>
      <c r="AW260" s="50">
        <f t="shared" si="140"/>
        <v>216675.06140966399</v>
      </c>
      <c r="AX260" s="50">
        <f t="shared" si="141"/>
        <v>0</v>
      </c>
      <c r="AY260" s="234">
        <f t="shared" si="142"/>
        <v>216675.06140966399</v>
      </c>
      <c r="AZ260" s="438">
        <f t="shared" si="143"/>
        <v>18056.255117471999</v>
      </c>
      <c r="BA260" s="466">
        <v>44879</v>
      </c>
      <c r="BB260" s="235"/>
    </row>
    <row r="261" spans="1:54" s="187" customFormat="1" ht="15" customHeight="1" x14ac:dyDescent="0.25">
      <c r="A261" s="213" t="s">
        <v>707</v>
      </c>
      <c r="B261" s="42" t="s">
        <v>649</v>
      </c>
      <c r="C261" s="213" t="s">
        <v>165</v>
      </c>
      <c r="D261" s="188" t="s">
        <v>660</v>
      </c>
      <c r="E261" s="94" t="s">
        <v>700</v>
      </c>
      <c r="F261" s="214" t="str">
        <f>VLOOKUP(G261,Lookups!$T$3:$U$2497,2,FALSE)</f>
        <v>CAT 1</v>
      </c>
      <c r="G261" s="76" t="str">
        <f>VLOOKUP(E261,Lookups!$S$3:$T$2492,2,FALSE)</f>
        <v>xxxxxxxxxx1</v>
      </c>
      <c r="H261" s="181" t="str">
        <f t="shared" si="139"/>
        <v>UNFI West xxxxxxxxxx1</v>
      </c>
      <c r="I261" s="43"/>
      <c r="J261" s="43">
        <v>70</v>
      </c>
      <c r="K261" s="161">
        <v>44317</v>
      </c>
      <c r="L261" s="43" t="s">
        <v>99</v>
      </c>
      <c r="M261" s="171">
        <v>44440</v>
      </c>
      <c r="N261" s="225" t="s">
        <v>646</v>
      </c>
      <c r="O261" s="223">
        <f>VLOOKUP(E261,Lookups!$AD$3:$AE$148,2,FALSE)</f>
        <v>1.2</v>
      </c>
      <c r="P261" s="226">
        <f>VLOOKUP(E261,Lookups!$AH$3:$AI$148,2,FALSE)</f>
        <v>3</v>
      </c>
      <c r="Q261" s="174">
        <f>VLOOKUP(E261,Lookups!$C$3:$D$249,2,FALSE)</f>
        <v>12</v>
      </c>
      <c r="R261" s="227">
        <f>VLOOKUP(E261,Lookups!$C$3:$E$148,2,FALSE)</f>
        <v>12</v>
      </c>
      <c r="S261" s="155"/>
      <c r="T261" s="46" t="e">
        <f>IF(#REF!="A",#REF!*0.5)+_xlfn.IFNA(#N/A,0)</f>
        <v>#REF!</v>
      </c>
      <c r="U261" s="46" t="e">
        <f>IF(#REF!="b",#REF!*0.25)+_xlfn.IFNA(#N/A,0)</f>
        <v>#REF!</v>
      </c>
      <c r="V261" s="46" t="e">
        <f>IF(#REF!="C",#REF!*0.125)+_xlfn.IFNA(#N/A,0)</f>
        <v>#REF!</v>
      </c>
      <c r="W261" s="46">
        <f t="shared" si="115"/>
        <v>1.2</v>
      </c>
      <c r="X261" s="46">
        <f t="shared" si="116"/>
        <v>0</v>
      </c>
      <c r="Y261" s="71">
        <f t="shared" si="117"/>
        <v>0</v>
      </c>
      <c r="Z261" s="71"/>
      <c r="AA261" s="71"/>
      <c r="AB261" s="71"/>
      <c r="AC261" s="112">
        <f t="shared" si="118"/>
        <v>84</v>
      </c>
      <c r="AD261" s="112">
        <f t="shared" si="119"/>
        <v>0</v>
      </c>
      <c r="AE261" s="53">
        <f t="shared" si="120"/>
        <v>0</v>
      </c>
      <c r="AF261" s="47">
        <f t="shared" si="121"/>
        <v>0</v>
      </c>
      <c r="AG261" s="47">
        <f t="shared" si="122"/>
        <v>0</v>
      </c>
      <c r="AH261" s="47">
        <f t="shared" si="123"/>
        <v>0</v>
      </c>
      <c r="AI261" s="47">
        <f t="shared" si="124"/>
        <v>4368</v>
      </c>
      <c r="AJ261" s="47">
        <f t="shared" si="125"/>
        <v>0</v>
      </c>
      <c r="AK261" s="48">
        <f t="shared" si="126"/>
        <v>0</v>
      </c>
      <c r="AL261" s="48"/>
      <c r="AM261" s="48"/>
      <c r="AN261" s="145"/>
      <c r="AO261" s="145">
        <f t="shared" si="127"/>
        <v>364</v>
      </c>
      <c r="AP261" s="145">
        <f t="shared" si="128"/>
        <v>0</v>
      </c>
      <c r="AQ261" s="414">
        <f t="shared" si="129"/>
        <v>364</v>
      </c>
      <c r="AR261" s="197">
        <f t="shared" si="149"/>
        <v>30.333333333333332</v>
      </c>
      <c r="AS261" s="50">
        <f t="shared" si="145"/>
        <v>0</v>
      </c>
      <c r="AT261" s="50">
        <f t="shared" si="146"/>
        <v>0</v>
      </c>
      <c r="AU261" s="50">
        <f t="shared" si="147"/>
        <v>0</v>
      </c>
      <c r="AV261" s="50">
        <f t="shared" si="148"/>
        <v>0</v>
      </c>
      <c r="AW261" s="50">
        <f t="shared" si="140"/>
        <v>52416</v>
      </c>
      <c r="AX261" s="50">
        <f t="shared" si="141"/>
        <v>0</v>
      </c>
      <c r="AY261" s="45">
        <f t="shared" si="142"/>
        <v>52416</v>
      </c>
      <c r="AZ261" s="437">
        <f t="shared" si="143"/>
        <v>4368</v>
      </c>
      <c r="BA261" s="439">
        <v>44439</v>
      </c>
      <c r="BB261" s="216"/>
    </row>
    <row r="262" spans="1:54" ht="15" customHeight="1" x14ac:dyDescent="0.25">
      <c r="A262" s="213" t="s">
        <v>707</v>
      </c>
      <c r="B262" s="84" t="s">
        <v>679</v>
      </c>
      <c r="C262" s="213" t="s">
        <v>165</v>
      </c>
      <c r="D262" s="188" t="s">
        <v>660</v>
      </c>
      <c r="E262" s="94" t="s">
        <v>701</v>
      </c>
      <c r="F262" s="214" t="str">
        <f>VLOOKUP(G262,Lookups!$T$3:$U$2497,2,FALSE)</f>
        <v>CAT 2</v>
      </c>
      <c r="G262" s="76" t="str">
        <f>VLOOKUP(E262,Lookups!$S$3:$T$2492,2,FALSE)</f>
        <v>xxxxxxxxxx2</v>
      </c>
      <c r="H262" s="181" t="str">
        <f t="shared" si="139"/>
        <v>UNFI West xxxxxxxxxx2</v>
      </c>
      <c r="I262" s="157"/>
      <c r="J262" s="157">
        <v>50</v>
      </c>
      <c r="K262" s="159"/>
      <c r="L262" s="157" t="s">
        <v>99</v>
      </c>
      <c r="M262" s="170">
        <v>44774</v>
      </c>
      <c r="N262" s="225">
        <v>1</v>
      </c>
      <c r="O262" s="223">
        <f>VLOOKUP(E262,Lookups!$AD$3:$AE$148,2,FALSE)</f>
        <v>1.2309971689999999</v>
      </c>
      <c r="P262" s="226">
        <f>VLOOKUP(E262,Lookups!$AH$3:$AI$148,2,FALSE)</f>
        <v>2.5038011689999999</v>
      </c>
      <c r="Q262" s="174">
        <f>VLOOKUP(E262,Lookups!$C$3:$D$249,2,FALSE)</f>
        <v>12</v>
      </c>
      <c r="R262" s="227">
        <f>VLOOKUP(E262,Lookups!$C$3:$E$148,2,FALSE)</f>
        <v>12</v>
      </c>
      <c r="S262" s="156"/>
      <c r="T262" s="46" t="e">
        <f>IF(#REF!="A",#REF!*0.5)+_xlfn.IFNA(#N/A,0)</f>
        <v>#REF!</v>
      </c>
      <c r="U262" s="46" t="e">
        <f>IF(#REF!="b",#REF!*0.25)+_xlfn.IFNA(#N/A,0)</f>
        <v>#REF!</v>
      </c>
      <c r="V262" s="46" t="e">
        <f>IF(#REF!="C",#REF!*0.125)+_xlfn.IFNA(#N/A,0)</f>
        <v>#REF!</v>
      </c>
      <c r="W262" s="46">
        <f t="shared" ref="W262:W325" si="150">IF(D262="Supermarket",O262)+_xlfn.IFNA(#N/A,0)</f>
        <v>1.2309971689999999</v>
      </c>
      <c r="X262" s="46">
        <f t="shared" ref="X262:X325" si="151">IF(D262="Natural",P262)+_xlfn.IFNA(#N/A,0)</f>
        <v>0</v>
      </c>
      <c r="Y262" s="71">
        <f t="shared" ref="Y262:Y325" si="152">S262*J262</f>
        <v>0</v>
      </c>
      <c r="Z262" s="71"/>
      <c r="AA262" s="71"/>
      <c r="AB262" s="71"/>
      <c r="AC262" s="112">
        <f t="shared" ref="AC262:AC325" si="153">(J262*W262)+_xlfn.IFNA(#N/A,0)</f>
        <v>61.549858449999995</v>
      </c>
      <c r="AD262" s="112">
        <f t="shared" ref="AD262:AD325" si="154">(J262*X262)+_xlfn.IFNA(#N/A,0)</f>
        <v>0</v>
      </c>
      <c r="AE262" s="53">
        <f t="shared" ref="AE262:AE325" si="155">(Y262*52)</f>
        <v>0</v>
      </c>
      <c r="AF262" s="47">
        <f t="shared" ref="AF262:AF325" si="156">(Z262*52)+_xlfn.IFNA(#N/A,0)</f>
        <v>0</v>
      </c>
      <c r="AG262" s="47">
        <f t="shared" ref="AG262:AG325" si="157">(AA262*52)+_xlfn.IFNA(#N/A,0)</f>
        <v>0</v>
      </c>
      <c r="AH262" s="47">
        <f t="shared" ref="AH262:AH325" si="158">(AB262*52)+_xlfn.IFNA(#N/A,0)</f>
        <v>0</v>
      </c>
      <c r="AI262" s="47">
        <f t="shared" ref="AI262:AI325" si="159">(AC262*52)+_xlfn.IFNA(#N/A,0)</f>
        <v>3200.5926393999998</v>
      </c>
      <c r="AJ262" s="47">
        <f t="shared" ref="AJ262:AJ325" si="160">(AD262*52)+_xlfn.IFNA(#N/A,0)</f>
        <v>0</v>
      </c>
      <c r="AK262" s="48">
        <f t="shared" ref="AK262:AK325" si="161">(AE262/Q262)+_xlfn.IFNA(#N/A,0)</f>
        <v>0</v>
      </c>
      <c r="AL262" s="48"/>
      <c r="AM262" s="48"/>
      <c r="AN262" s="145"/>
      <c r="AO262" s="145">
        <f t="shared" ref="AO262:AO325" si="162">(AI262/Q262)+_xlfn.IFNA(#N/A,0)</f>
        <v>266.71605328333334</v>
      </c>
      <c r="AP262" s="145">
        <f t="shared" ref="AP262:AP325" si="163">(AJ262/Q262)+_xlfn.IFNA(#N/A,0)</f>
        <v>0</v>
      </c>
      <c r="AQ262" s="414">
        <f t="shared" ref="AQ262:AQ325" si="164">SUM(AK262:AP262)</f>
        <v>266.71605328333334</v>
      </c>
      <c r="AR262" s="197">
        <f t="shared" si="149"/>
        <v>22.22633777361111</v>
      </c>
      <c r="AS262" s="50">
        <f t="shared" si="145"/>
        <v>0</v>
      </c>
      <c r="AT262" s="50">
        <f t="shared" si="146"/>
        <v>0</v>
      </c>
      <c r="AU262" s="50">
        <f t="shared" si="147"/>
        <v>0</v>
      </c>
      <c r="AV262" s="50">
        <f t="shared" si="148"/>
        <v>0</v>
      </c>
      <c r="AW262" s="50">
        <f t="shared" si="140"/>
        <v>38407.111672799998</v>
      </c>
      <c r="AX262" s="50">
        <f t="shared" si="141"/>
        <v>0</v>
      </c>
      <c r="AY262" s="45">
        <f t="shared" si="142"/>
        <v>38407.111672799998</v>
      </c>
      <c r="AZ262" s="45">
        <f t="shared" si="143"/>
        <v>3200.5926393999998</v>
      </c>
      <c r="BA262" s="453">
        <v>44740</v>
      </c>
      <c r="BB262" s="445"/>
    </row>
    <row r="263" spans="1:54" ht="15" customHeight="1" x14ac:dyDescent="0.25">
      <c r="A263" s="213" t="s">
        <v>707</v>
      </c>
      <c r="B263" s="84" t="s">
        <v>679</v>
      </c>
      <c r="C263" s="213" t="s">
        <v>165</v>
      </c>
      <c r="D263" s="188" t="s">
        <v>660</v>
      </c>
      <c r="E263" s="191" t="s">
        <v>702</v>
      </c>
      <c r="F263" s="214" t="str">
        <f>VLOOKUP(G263,Lookups!$T$3:$U$2497,2,FALSE)</f>
        <v>CAT 3</v>
      </c>
      <c r="G263" s="76" t="str">
        <f>VLOOKUP(E263,Lookups!$S$3:$T$2492,2,FALSE)</f>
        <v>xxxxxxxxxx3</v>
      </c>
      <c r="H263" s="181" t="str">
        <f t="shared" si="139"/>
        <v>UNFI West xxxxxxxxxx3</v>
      </c>
      <c r="I263" s="157"/>
      <c r="J263" s="157">
        <v>50</v>
      </c>
      <c r="K263" s="159"/>
      <c r="L263" s="157" t="s">
        <v>99</v>
      </c>
      <c r="M263" s="170">
        <v>44774</v>
      </c>
      <c r="N263" s="456">
        <v>1</v>
      </c>
      <c r="O263" s="223">
        <f>VLOOKUP(E263,Lookups!$AD$3:$AE$148,2,FALSE)</f>
        <v>1.169229504</v>
      </c>
      <c r="P263" s="226">
        <f>VLOOKUP(E263,Lookups!$AH$3:$AI$148,2,FALSE)</f>
        <v>2.8760148220000001</v>
      </c>
      <c r="Q263" s="174">
        <f>VLOOKUP(E263,Lookups!$C$3:$D$249,2,FALSE)</f>
        <v>12</v>
      </c>
      <c r="R263" s="227">
        <f>VLOOKUP(E263,Lookups!$C$3:$E$148,2,FALSE)</f>
        <v>12</v>
      </c>
      <c r="S263" s="156"/>
      <c r="T263" s="46" t="e">
        <f>IF(#REF!="A",#REF!*0.5)+_xlfn.IFNA(#N/A,0)</f>
        <v>#REF!</v>
      </c>
      <c r="U263" s="46" t="e">
        <f>IF(#REF!="b",#REF!*0.25)+_xlfn.IFNA(#N/A,0)</f>
        <v>#REF!</v>
      </c>
      <c r="V263" s="46" t="e">
        <f>IF(#REF!="C",#REF!*0.125)+_xlfn.IFNA(#N/A,0)</f>
        <v>#REF!</v>
      </c>
      <c r="W263" s="46">
        <f t="shared" si="150"/>
        <v>1.169229504</v>
      </c>
      <c r="X263" s="46">
        <f t="shared" si="151"/>
        <v>0</v>
      </c>
      <c r="Y263" s="71">
        <f t="shared" si="152"/>
        <v>0</v>
      </c>
      <c r="Z263" s="71"/>
      <c r="AA263" s="71"/>
      <c r="AB263" s="71"/>
      <c r="AC263" s="112">
        <f t="shared" si="153"/>
        <v>58.461475200000002</v>
      </c>
      <c r="AD263" s="112">
        <f t="shared" si="154"/>
        <v>0</v>
      </c>
      <c r="AE263" s="53">
        <f t="shared" si="155"/>
        <v>0</v>
      </c>
      <c r="AF263" s="47">
        <f t="shared" si="156"/>
        <v>0</v>
      </c>
      <c r="AG263" s="47">
        <f t="shared" si="157"/>
        <v>0</v>
      </c>
      <c r="AH263" s="47">
        <f t="shared" si="158"/>
        <v>0</v>
      </c>
      <c r="AI263" s="47">
        <f t="shared" si="159"/>
        <v>3039.9967104000002</v>
      </c>
      <c r="AJ263" s="47">
        <f t="shared" si="160"/>
        <v>0</v>
      </c>
      <c r="AK263" s="48">
        <f t="shared" si="161"/>
        <v>0</v>
      </c>
      <c r="AL263" s="48"/>
      <c r="AM263" s="48"/>
      <c r="AN263" s="145"/>
      <c r="AO263" s="145">
        <f t="shared" si="162"/>
        <v>253.33305920000001</v>
      </c>
      <c r="AP263" s="145">
        <f t="shared" si="163"/>
        <v>0</v>
      </c>
      <c r="AQ263" s="414">
        <f t="shared" si="164"/>
        <v>253.33305920000001</v>
      </c>
      <c r="AR263" s="197">
        <f t="shared" si="149"/>
        <v>21.111088266666666</v>
      </c>
      <c r="AS263" s="50">
        <f t="shared" si="145"/>
        <v>0</v>
      </c>
      <c r="AT263" s="50">
        <f t="shared" si="146"/>
        <v>0</v>
      </c>
      <c r="AU263" s="50">
        <f t="shared" si="147"/>
        <v>0</v>
      </c>
      <c r="AV263" s="50">
        <f t="shared" si="148"/>
        <v>0</v>
      </c>
      <c r="AW263" s="50">
        <f t="shared" si="140"/>
        <v>36479.960524800001</v>
      </c>
      <c r="AX263" s="50">
        <f t="shared" si="141"/>
        <v>0</v>
      </c>
      <c r="AY263" s="45">
        <f t="shared" si="142"/>
        <v>36479.960524800001</v>
      </c>
      <c r="AZ263" s="437">
        <f t="shared" si="143"/>
        <v>3039.9967104000002</v>
      </c>
      <c r="BA263" s="442">
        <v>44740</v>
      </c>
      <c r="BB263" s="183"/>
    </row>
    <row r="264" spans="1:54" ht="16.5" customHeight="1" x14ac:dyDescent="0.25">
      <c r="A264" s="213" t="s">
        <v>707</v>
      </c>
      <c r="B264" s="42" t="s">
        <v>649</v>
      </c>
      <c r="C264" s="213" t="s">
        <v>165</v>
      </c>
      <c r="D264" s="188" t="s">
        <v>660</v>
      </c>
      <c r="E264" s="191" t="s">
        <v>703</v>
      </c>
      <c r="F264" s="214" t="str">
        <f>VLOOKUP(G264,Lookups!$T$3:$U$2497,2,FALSE)</f>
        <v>CAT 4</v>
      </c>
      <c r="G264" s="76" t="str">
        <f>VLOOKUP(E264,Lookups!$S$3:$T$2492,2,FALSE)</f>
        <v>xxxxxxxxxx4</v>
      </c>
      <c r="H264" s="181" t="str">
        <f t="shared" si="139"/>
        <v>UNFI West xxxxxxxxxx4</v>
      </c>
      <c r="I264" s="43"/>
      <c r="J264" s="43">
        <v>70</v>
      </c>
      <c r="K264" s="161">
        <v>44317</v>
      </c>
      <c r="L264" s="43" t="s">
        <v>99</v>
      </c>
      <c r="M264" s="171">
        <v>44440</v>
      </c>
      <c r="N264" s="225" t="s">
        <v>646</v>
      </c>
      <c r="O264" s="223">
        <f>VLOOKUP(E264,Lookups!$AD$3:$AE$148,2,FALSE)</f>
        <v>1.2623833040000001</v>
      </c>
      <c r="P264" s="226">
        <f>VLOOKUP(E264,Lookups!$AH$3:$AI$148,2,FALSE)</f>
        <v>2.370249088</v>
      </c>
      <c r="Q264" s="174">
        <f>VLOOKUP(E264,Lookups!$C$3:$D$249,2,FALSE)</f>
        <v>12</v>
      </c>
      <c r="R264" s="227">
        <f>VLOOKUP(E264,Lookups!$C$3:$E$148,2,FALSE)</f>
        <v>12</v>
      </c>
      <c r="S264" s="155"/>
      <c r="T264" s="46" t="e">
        <f>IF(#REF!="A",#REF!*0.5)+_xlfn.IFNA(#N/A,0)</f>
        <v>#REF!</v>
      </c>
      <c r="U264" s="46" t="e">
        <f>IF(#REF!="b",#REF!*0.25)+_xlfn.IFNA(#N/A,0)</f>
        <v>#REF!</v>
      </c>
      <c r="V264" s="46" t="e">
        <f>IF(#REF!="C",#REF!*0.125)+_xlfn.IFNA(#N/A,0)</f>
        <v>#REF!</v>
      </c>
      <c r="W264" s="46">
        <f t="shared" si="150"/>
        <v>1.2623833040000001</v>
      </c>
      <c r="X264" s="46">
        <f t="shared" si="151"/>
        <v>0</v>
      </c>
      <c r="Y264" s="71">
        <f t="shared" si="152"/>
        <v>0</v>
      </c>
      <c r="Z264" s="71"/>
      <c r="AA264" s="71"/>
      <c r="AB264" s="71"/>
      <c r="AC264" s="112">
        <f t="shared" si="153"/>
        <v>88.366831280000014</v>
      </c>
      <c r="AD264" s="112">
        <f t="shared" si="154"/>
        <v>0</v>
      </c>
      <c r="AE264" s="53">
        <f t="shared" si="155"/>
        <v>0</v>
      </c>
      <c r="AF264" s="47">
        <f t="shared" si="156"/>
        <v>0</v>
      </c>
      <c r="AG264" s="47">
        <f t="shared" si="157"/>
        <v>0</v>
      </c>
      <c r="AH264" s="47">
        <f t="shared" si="158"/>
        <v>0</v>
      </c>
      <c r="AI264" s="47">
        <f t="shared" si="159"/>
        <v>4595.0752265600004</v>
      </c>
      <c r="AJ264" s="47">
        <f t="shared" si="160"/>
        <v>0</v>
      </c>
      <c r="AK264" s="48">
        <f t="shared" si="161"/>
        <v>0</v>
      </c>
      <c r="AL264" s="48"/>
      <c r="AM264" s="48"/>
      <c r="AN264" s="145"/>
      <c r="AO264" s="145">
        <f t="shared" si="162"/>
        <v>382.92293554666668</v>
      </c>
      <c r="AP264" s="145">
        <f t="shared" si="163"/>
        <v>0</v>
      </c>
      <c r="AQ264" s="414">
        <f t="shared" si="164"/>
        <v>382.92293554666668</v>
      </c>
      <c r="AR264" s="197">
        <f t="shared" si="149"/>
        <v>31.91024462888889</v>
      </c>
      <c r="AS264" s="50">
        <f t="shared" si="145"/>
        <v>0</v>
      </c>
      <c r="AT264" s="50">
        <f t="shared" si="146"/>
        <v>0</v>
      </c>
      <c r="AU264" s="50">
        <f t="shared" si="147"/>
        <v>0</v>
      </c>
      <c r="AV264" s="50">
        <f t="shared" si="148"/>
        <v>0</v>
      </c>
      <c r="AW264" s="50">
        <f t="shared" si="140"/>
        <v>55140.902718720004</v>
      </c>
      <c r="AX264" s="50">
        <f t="shared" si="141"/>
        <v>0</v>
      </c>
      <c r="AY264" s="45">
        <f t="shared" si="142"/>
        <v>55140.902718720004</v>
      </c>
      <c r="AZ264" s="437">
        <f t="shared" si="143"/>
        <v>4595.0752265600004</v>
      </c>
      <c r="BA264" s="439">
        <v>44439</v>
      </c>
      <c r="BB264" s="216"/>
    </row>
    <row r="265" spans="1:54" ht="15" customHeight="1" x14ac:dyDescent="0.25">
      <c r="A265" s="213" t="s">
        <v>707</v>
      </c>
      <c r="B265" s="42" t="s">
        <v>649</v>
      </c>
      <c r="C265" s="213" t="s">
        <v>165</v>
      </c>
      <c r="D265" s="188" t="s">
        <v>660</v>
      </c>
      <c r="E265" s="191" t="s">
        <v>704</v>
      </c>
      <c r="F265" s="214" t="str">
        <f>VLOOKUP(G265,Lookups!$T$3:$U$2497,2,FALSE)</f>
        <v>CAT 5</v>
      </c>
      <c r="G265" s="76" t="str">
        <f>VLOOKUP(E265,Lookups!$S$3:$T$2492,2,FALSE)</f>
        <v>xxxxxxxxxx5</v>
      </c>
      <c r="H265" s="181" t="str">
        <f t="shared" si="139"/>
        <v>UNFI West xxxxxxxxxx5</v>
      </c>
      <c r="I265" s="43"/>
      <c r="J265" s="43">
        <v>70</v>
      </c>
      <c r="K265" s="161">
        <v>44317</v>
      </c>
      <c r="L265" s="43" t="s">
        <v>99</v>
      </c>
      <c r="M265" s="171">
        <v>44440</v>
      </c>
      <c r="N265" s="225" t="s">
        <v>646</v>
      </c>
      <c r="O265" s="223">
        <f>VLOOKUP(E265,Lookups!$AD$3:$AE$148,2,FALSE)</f>
        <v>1.0035713159999999</v>
      </c>
      <c r="P265" s="226">
        <f>VLOOKUP(E265,Lookups!$AH$3:$AI$148,2,FALSE)</f>
        <v>1.926370728</v>
      </c>
      <c r="Q265" s="174">
        <f>VLOOKUP(E265,Lookups!$C$3:$D$249,2,FALSE)</f>
        <v>12</v>
      </c>
      <c r="R265" s="227">
        <f>VLOOKUP(E265,Lookups!$C$3:$E$148,2,FALSE)</f>
        <v>12</v>
      </c>
      <c r="S265" s="155"/>
      <c r="T265" s="46" t="e">
        <f>IF(#REF!="A",#REF!*0.5)+_xlfn.IFNA(#N/A,0)</f>
        <v>#REF!</v>
      </c>
      <c r="U265" s="46" t="e">
        <f>IF(#REF!="b",#REF!*0.25)+_xlfn.IFNA(#N/A,0)</f>
        <v>#REF!</v>
      </c>
      <c r="V265" s="46" t="e">
        <f>IF(#REF!="C",#REF!*0.125)+_xlfn.IFNA(#N/A,0)</f>
        <v>#REF!</v>
      </c>
      <c r="W265" s="46">
        <f t="shared" si="150"/>
        <v>1.0035713159999999</v>
      </c>
      <c r="X265" s="46">
        <f t="shared" si="151"/>
        <v>0</v>
      </c>
      <c r="Y265" s="71">
        <f t="shared" si="152"/>
        <v>0</v>
      </c>
      <c r="Z265" s="71"/>
      <c r="AA265" s="71"/>
      <c r="AB265" s="71"/>
      <c r="AC265" s="112">
        <f t="shared" si="153"/>
        <v>70.249992120000002</v>
      </c>
      <c r="AD265" s="112">
        <f t="shared" si="154"/>
        <v>0</v>
      </c>
      <c r="AE265" s="53">
        <f t="shared" si="155"/>
        <v>0</v>
      </c>
      <c r="AF265" s="47">
        <f t="shared" si="156"/>
        <v>0</v>
      </c>
      <c r="AG265" s="47">
        <f t="shared" si="157"/>
        <v>0</v>
      </c>
      <c r="AH265" s="47">
        <f t="shared" si="158"/>
        <v>0</v>
      </c>
      <c r="AI265" s="47">
        <f t="shared" si="159"/>
        <v>3652.9995902400001</v>
      </c>
      <c r="AJ265" s="47">
        <f t="shared" si="160"/>
        <v>0</v>
      </c>
      <c r="AK265" s="48">
        <f t="shared" si="161"/>
        <v>0</v>
      </c>
      <c r="AL265" s="48"/>
      <c r="AM265" s="48"/>
      <c r="AN265" s="145"/>
      <c r="AO265" s="145">
        <f t="shared" si="162"/>
        <v>304.41663252000001</v>
      </c>
      <c r="AP265" s="145">
        <f t="shared" si="163"/>
        <v>0</v>
      </c>
      <c r="AQ265" s="414">
        <f t="shared" si="164"/>
        <v>304.41663252000001</v>
      </c>
      <c r="AR265" s="197">
        <f t="shared" si="149"/>
        <v>25.368052710000001</v>
      </c>
      <c r="AS265" s="50">
        <f t="shared" si="145"/>
        <v>0</v>
      </c>
      <c r="AT265" s="50">
        <f t="shared" si="146"/>
        <v>0</v>
      </c>
      <c r="AU265" s="50">
        <f t="shared" si="147"/>
        <v>0</v>
      </c>
      <c r="AV265" s="50">
        <f t="shared" si="148"/>
        <v>0</v>
      </c>
      <c r="AW265" s="50">
        <f t="shared" si="140"/>
        <v>43835.995082879999</v>
      </c>
      <c r="AX265" s="50">
        <f t="shared" si="141"/>
        <v>0</v>
      </c>
      <c r="AY265" s="45">
        <f t="shared" si="142"/>
        <v>43835.995082879999</v>
      </c>
      <c r="AZ265" s="437">
        <f t="shared" si="143"/>
        <v>3652.9995902400001</v>
      </c>
      <c r="BA265" s="439">
        <v>44439</v>
      </c>
      <c r="BB265" s="216"/>
    </row>
    <row r="266" spans="1:54" ht="15" customHeight="1" x14ac:dyDescent="0.25">
      <c r="A266" s="43" t="s">
        <v>706</v>
      </c>
      <c r="B266" s="85" t="s">
        <v>236</v>
      </c>
      <c r="C266" s="157" t="s">
        <v>164</v>
      </c>
      <c r="D266" s="188" t="s">
        <v>660</v>
      </c>
      <c r="E266" s="94" t="s">
        <v>700</v>
      </c>
      <c r="F266" s="214" t="str">
        <f>VLOOKUP(G266,Lookups!$T$3:$U$2497,2,FALSE)</f>
        <v>CAT 1</v>
      </c>
      <c r="G266" s="76" t="str">
        <f>VLOOKUP(E266,Lookups!$S$3:$T$2492,2,FALSE)</f>
        <v>xxxxxxxxxx1</v>
      </c>
      <c r="H266" s="181" t="str">
        <f t="shared" si="139"/>
        <v>UNFI East xxxxxxxxxx1</v>
      </c>
      <c r="I266" s="157"/>
      <c r="J266" s="157"/>
      <c r="K266" s="161">
        <v>44211</v>
      </c>
      <c r="L266" s="157" t="s">
        <v>97</v>
      </c>
      <c r="M266" s="209" t="s">
        <v>133</v>
      </c>
      <c r="N266" s="224" t="s">
        <v>133</v>
      </c>
      <c r="O266" s="223">
        <f>VLOOKUP(E266,Lookups!$AD$3:$AE$148,2,FALSE)</f>
        <v>1.2</v>
      </c>
      <c r="P266" s="226">
        <f>VLOOKUP(E266,Lookups!$AH$3:$AI$148,2,FALSE)</f>
        <v>3</v>
      </c>
      <c r="Q266" s="174">
        <f>VLOOKUP(E266,Lookups!$C$3:$D$249,2,FALSE)</f>
        <v>12</v>
      </c>
      <c r="R266" s="227">
        <f>VLOOKUP(E266,Lookups!$C$3:$E$148,2,FALSE)</f>
        <v>12</v>
      </c>
      <c r="S266" s="156"/>
      <c r="T266" s="46" t="e">
        <f>IF(#REF!="A",#REF!*0.5)+_xlfn.IFNA(#N/A,0)</f>
        <v>#REF!</v>
      </c>
      <c r="U266" s="46" t="e">
        <f>IF(#REF!="b",#REF!*0.25)+_xlfn.IFNA(#N/A,0)</f>
        <v>#REF!</v>
      </c>
      <c r="V266" s="46" t="e">
        <f>IF(#REF!="C",#REF!*0.125)+_xlfn.IFNA(#N/A,0)</f>
        <v>#REF!</v>
      </c>
      <c r="W266" s="46">
        <f t="shared" si="150"/>
        <v>1.2</v>
      </c>
      <c r="X266" s="46">
        <f t="shared" si="151"/>
        <v>0</v>
      </c>
      <c r="Y266" s="71">
        <f t="shared" si="152"/>
        <v>0</v>
      </c>
      <c r="Z266" s="71"/>
      <c r="AA266" s="71"/>
      <c r="AB266" s="71"/>
      <c r="AC266" s="112">
        <f t="shared" si="153"/>
        <v>0</v>
      </c>
      <c r="AD266" s="112">
        <f t="shared" si="154"/>
        <v>0</v>
      </c>
      <c r="AE266" s="53">
        <f t="shared" si="155"/>
        <v>0</v>
      </c>
      <c r="AF266" s="47">
        <f t="shared" si="156"/>
        <v>0</v>
      </c>
      <c r="AG266" s="47">
        <f t="shared" si="157"/>
        <v>0</v>
      </c>
      <c r="AH266" s="47">
        <f t="shared" si="158"/>
        <v>0</v>
      </c>
      <c r="AI266" s="47">
        <f t="shared" si="159"/>
        <v>0</v>
      </c>
      <c r="AJ266" s="47">
        <f t="shared" si="160"/>
        <v>0</v>
      </c>
      <c r="AK266" s="48">
        <f t="shared" si="161"/>
        <v>0</v>
      </c>
      <c r="AL266" s="48"/>
      <c r="AM266" s="48"/>
      <c r="AN266" s="145"/>
      <c r="AO266" s="145">
        <f t="shared" si="162"/>
        <v>0</v>
      </c>
      <c r="AP266" s="145">
        <f t="shared" si="163"/>
        <v>0</v>
      </c>
      <c r="AQ266" s="414">
        <f t="shared" si="164"/>
        <v>0</v>
      </c>
      <c r="AR266" s="197">
        <f t="shared" si="149"/>
        <v>0</v>
      </c>
      <c r="AS266" s="50">
        <f t="shared" si="145"/>
        <v>0</v>
      </c>
      <c r="AT266" s="50">
        <f t="shared" si="146"/>
        <v>0</v>
      </c>
      <c r="AU266" s="50">
        <f t="shared" si="147"/>
        <v>0</v>
      </c>
      <c r="AV266" s="50">
        <f t="shared" si="148"/>
        <v>0</v>
      </c>
      <c r="AW266" s="50">
        <f t="shared" si="140"/>
        <v>0</v>
      </c>
      <c r="AX266" s="50">
        <f t="shared" si="141"/>
        <v>0</v>
      </c>
      <c r="AY266" s="45">
        <f t="shared" si="142"/>
        <v>0</v>
      </c>
      <c r="AZ266" s="437">
        <f t="shared" si="143"/>
        <v>0</v>
      </c>
      <c r="BA266" s="442">
        <v>44335</v>
      </c>
      <c r="BB266" s="200"/>
    </row>
    <row r="267" spans="1:54" ht="15" customHeight="1" x14ac:dyDescent="0.25">
      <c r="A267" s="43" t="s">
        <v>706</v>
      </c>
      <c r="B267" s="85" t="s">
        <v>236</v>
      </c>
      <c r="C267" s="157" t="s">
        <v>164</v>
      </c>
      <c r="D267" s="188" t="s">
        <v>660</v>
      </c>
      <c r="E267" s="94" t="s">
        <v>701</v>
      </c>
      <c r="F267" s="214" t="str">
        <f>VLOOKUP(G267,Lookups!$T$3:$U$2497,2,FALSE)</f>
        <v>CAT 2</v>
      </c>
      <c r="G267" s="76" t="str">
        <f>VLOOKUP(E267,Lookups!$S$3:$T$2492,2,FALSE)</f>
        <v>xxxxxxxxxx2</v>
      </c>
      <c r="H267" s="181" t="str">
        <f t="shared" si="139"/>
        <v>UNFI East xxxxxxxxxx2</v>
      </c>
      <c r="I267" s="157"/>
      <c r="J267" s="157"/>
      <c r="K267" s="161">
        <v>44211</v>
      </c>
      <c r="L267" s="157" t="s">
        <v>97</v>
      </c>
      <c r="M267" s="209" t="s">
        <v>133</v>
      </c>
      <c r="N267" s="224" t="s">
        <v>133</v>
      </c>
      <c r="O267" s="223">
        <f>VLOOKUP(E267,Lookups!$AD$3:$AE$148,2,FALSE)</f>
        <v>1.2309971689999999</v>
      </c>
      <c r="P267" s="226">
        <f>VLOOKUP(E267,Lookups!$AH$3:$AI$148,2,FALSE)</f>
        <v>2.5038011689999999</v>
      </c>
      <c r="Q267" s="174">
        <f>VLOOKUP(E267,Lookups!$C$3:$D$249,2,FALSE)</f>
        <v>12</v>
      </c>
      <c r="R267" s="227">
        <f>VLOOKUP(E267,Lookups!$C$3:$E$148,2,FALSE)</f>
        <v>12</v>
      </c>
      <c r="S267" s="156"/>
      <c r="T267" s="46" t="e">
        <f>IF(#REF!="A",#REF!*0.5)+_xlfn.IFNA(#N/A,0)</f>
        <v>#REF!</v>
      </c>
      <c r="U267" s="46" t="e">
        <f>IF(#REF!="b",#REF!*0.25)+_xlfn.IFNA(#N/A,0)</f>
        <v>#REF!</v>
      </c>
      <c r="V267" s="46" t="e">
        <f>IF(#REF!="C",#REF!*0.125)+_xlfn.IFNA(#N/A,0)</f>
        <v>#REF!</v>
      </c>
      <c r="W267" s="46">
        <f t="shared" si="150"/>
        <v>1.2309971689999999</v>
      </c>
      <c r="X267" s="46">
        <f t="shared" si="151"/>
        <v>0</v>
      </c>
      <c r="Y267" s="71">
        <f t="shared" si="152"/>
        <v>0</v>
      </c>
      <c r="Z267" s="71"/>
      <c r="AA267" s="71"/>
      <c r="AB267" s="71"/>
      <c r="AC267" s="112">
        <f t="shared" si="153"/>
        <v>0</v>
      </c>
      <c r="AD267" s="112">
        <f t="shared" si="154"/>
        <v>0</v>
      </c>
      <c r="AE267" s="53">
        <f t="shared" si="155"/>
        <v>0</v>
      </c>
      <c r="AF267" s="47">
        <f t="shared" si="156"/>
        <v>0</v>
      </c>
      <c r="AG267" s="47">
        <f t="shared" si="157"/>
        <v>0</v>
      </c>
      <c r="AH267" s="47">
        <f t="shared" si="158"/>
        <v>0</v>
      </c>
      <c r="AI267" s="47">
        <f t="shared" si="159"/>
        <v>0</v>
      </c>
      <c r="AJ267" s="47">
        <f t="shared" si="160"/>
        <v>0</v>
      </c>
      <c r="AK267" s="48">
        <f t="shared" si="161"/>
        <v>0</v>
      </c>
      <c r="AL267" s="48"/>
      <c r="AM267" s="48"/>
      <c r="AN267" s="145"/>
      <c r="AO267" s="145">
        <f t="shared" si="162"/>
        <v>0</v>
      </c>
      <c r="AP267" s="145">
        <f t="shared" si="163"/>
        <v>0</v>
      </c>
      <c r="AQ267" s="414">
        <f t="shared" si="164"/>
        <v>0</v>
      </c>
      <c r="AR267" s="197">
        <f t="shared" si="149"/>
        <v>0</v>
      </c>
      <c r="AS267" s="50">
        <f t="shared" si="145"/>
        <v>0</v>
      </c>
      <c r="AT267" s="50">
        <f t="shared" si="146"/>
        <v>0</v>
      </c>
      <c r="AU267" s="50">
        <f t="shared" si="147"/>
        <v>0</v>
      </c>
      <c r="AV267" s="50">
        <f t="shared" si="148"/>
        <v>0</v>
      </c>
      <c r="AW267" s="50">
        <f t="shared" si="140"/>
        <v>0</v>
      </c>
      <c r="AX267" s="50">
        <f t="shared" si="141"/>
        <v>0</v>
      </c>
      <c r="AY267" s="45">
        <f t="shared" si="142"/>
        <v>0</v>
      </c>
      <c r="AZ267" s="437">
        <f t="shared" si="143"/>
        <v>0</v>
      </c>
      <c r="BA267" s="442">
        <v>44335</v>
      </c>
      <c r="BB267" s="200"/>
    </row>
    <row r="268" spans="1:54" ht="15" customHeight="1" x14ac:dyDescent="0.25">
      <c r="A268" s="43" t="s">
        <v>706</v>
      </c>
      <c r="B268" s="85" t="s">
        <v>236</v>
      </c>
      <c r="C268" s="157" t="s">
        <v>164</v>
      </c>
      <c r="D268" s="188" t="s">
        <v>660</v>
      </c>
      <c r="E268" s="191" t="s">
        <v>702</v>
      </c>
      <c r="F268" s="214" t="str">
        <f>VLOOKUP(G268,Lookups!$T$3:$U$2497,2,FALSE)</f>
        <v>CAT 3</v>
      </c>
      <c r="G268" s="76" t="str">
        <f>VLOOKUP(E268,Lookups!$S$3:$T$2492,2,FALSE)</f>
        <v>xxxxxxxxxx3</v>
      </c>
      <c r="H268" s="181" t="str">
        <f t="shared" si="139"/>
        <v>UNFI East xxxxxxxxxx3</v>
      </c>
      <c r="I268" s="157"/>
      <c r="J268" s="157"/>
      <c r="K268" s="161">
        <v>44211</v>
      </c>
      <c r="L268" s="157" t="s">
        <v>97</v>
      </c>
      <c r="M268" s="209" t="s">
        <v>133</v>
      </c>
      <c r="N268" s="224" t="s">
        <v>133</v>
      </c>
      <c r="O268" s="223">
        <f>VLOOKUP(E268,Lookups!$AD$3:$AE$148,2,FALSE)</f>
        <v>1.169229504</v>
      </c>
      <c r="P268" s="226">
        <f>VLOOKUP(E268,Lookups!$AH$3:$AI$148,2,FALSE)</f>
        <v>2.8760148220000001</v>
      </c>
      <c r="Q268" s="174">
        <f>VLOOKUP(E268,Lookups!$C$3:$D$249,2,FALSE)</f>
        <v>12</v>
      </c>
      <c r="R268" s="227">
        <f>VLOOKUP(E268,Lookups!$C$3:$E$148,2,FALSE)</f>
        <v>12</v>
      </c>
      <c r="S268" s="156"/>
      <c r="T268" s="46" t="e">
        <f>IF(#REF!="A",#REF!*0.5)+_xlfn.IFNA(#N/A,0)</f>
        <v>#REF!</v>
      </c>
      <c r="U268" s="46" t="e">
        <f>IF(#REF!="b",#REF!*0.25)+_xlfn.IFNA(#N/A,0)</f>
        <v>#REF!</v>
      </c>
      <c r="V268" s="46" t="e">
        <f>IF(#REF!="C",#REF!*0.125)+_xlfn.IFNA(#N/A,0)</f>
        <v>#REF!</v>
      </c>
      <c r="W268" s="46">
        <f t="shared" si="150"/>
        <v>1.169229504</v>
      </c>
      <c r="X268" s="46">
        <f t="shared" si="151"/>
        <v>0</v>
      </c>
      <c r="Y268" s="71">
        <f t="shared" si="152"/>
        <v>0</v>
      </c>
      <c r="Z268" s="71"/>
      <c r="AA268" s="71"/>
      <c r="AB268" s="71"/>
      <c r="AC268" s="112">
        <f t="shared" si="153"/>
        <v>0</v>
      </c>
      <c r="AD268" s="112">
        <f t="shared" si="154"/>
        <v>0</v>
      </c>
      <c r="AE268" s="53">
        <f t="shared" si="155"/>
        <v>0</v>
      </c>
      <c r="AF268" s="47">
        <f t="shared" si="156"/>
        <v>0</v>
      </c>
      <c r="AG268" s="47">
        <f t="shared" si="157"/>
        <v>0</v>
      </c>
      <c r="AH268" s="47">
        <f t="shared" si="158"/>
        <v>0</v>
      </c>
      <c r="AI268" s="47">
        <f t="shared" si="159"/>
        <v>0</v>
      </c>
      <c r="AJ268" s="47">
        <f t="shared" si="160"/>
        <v>0</v>
      </c>
      <c r="AK268" s="48">
        <f t="shared" si="161"/>
        <v>0</v>
      </c>
      <c r="AL268" s="48"/>
      <c r="AM268" s="48"/>
      <c r="AN268" s="145"/>
      <c r="AO268" s="145">
        <f t="shared" si="162"/>
        <v>0</v>
      </c>
      <c r="AP268" s="145">
        <f t="shared" si="163"/>
        <v>0</v>
      </c>
      <c r="AQ268" s="414">
        <f t="shared" si="164"/>
        <v>0</v>
      </c>
      <c r="AR268" s="197">
        <f t="shared" si="149"/>
        <v>0</v>
      </c>
      <c r="AS268" s="50">
        <f t="shared" si="145"/>
        <v>0</v>
      </c>
      <c r="AT268" s="50">
        <f t="shared" si="146"/>
        <v>0</v>
      </c>
      <c r="AU268" s="50">
        <f t="shared" si="147"/>
        <v>0</v>
      </c>
      <c r="AV268" s="50">
        <f t="shared" si="148"/>
        <v>0</v>
      </c>
      <c r="AW268" s="50">
        <f t="shared" si="140"/>
        <v>0</v>
      </c>
      <c r="AX268" s="50">
        <f t="shared" si="141"/>
        <v>0</v>
      </c>
      <c r="AY268" s="45">
        <f t="shared" si="142"/>
        <v>0</v>
      </c>
      <c r="AZ268" s="437">
        <f t="shared" si="143"/>
        <v>0</v>
      </c>
      <c r="BA268" s="442">
        <v>44335</v>
      </c>
      <c r="BB268" s="200"/>
    </row>
    <row r="269" spans="1:54" ht="15" customHeight="1" x14ac:dyDescent="0.25">
      <c r="A269" s="43" t="s">
        <v>706</v>
      </c>
      <c r="B269" s="85" t="s">
        <v>236</v>
      </c>
      <c r="C269" s="43" t="s">
        <v>164</v>
      </c>
      <c r="D269" s="188" t="s">
        <v>660</v>
      </c>
      <c r="E269" s="191" t="s">
        <v>703</v>
      </c>
      <c r="F269" s="214" t="str">
        <f>VLOOKUP(G269,Lookups!$T$3:$U$2497,2,FALSE)</f>
        <v>CAT 4</v>
      </c>
      <c r="G269" s="76" t="str">
        <f>VLOOKUP(E269,Lookups!$S$3:$T$2492,2,FALSE)</f>
        <v>xxxxxxxxxx4</v>
      </c>
      <c r="H269" s="181" t="str">
        <f t="shared" si="139"/>
        <v>UNFI East xxxxxxxxxx4</v>
      </c>
      <c r="I269" s="43"/>
      <c r="J269" s="43"/>
      <c r="K269" s="161">
        <v>44208</v>
      </c>
      <c r="L269" s="43" t="s">
        <v>97</v>
      </c>
      <c r="M269" s="209" t="s">
        <v>133</v>
      </c>
      <c r="N269" s="224" t="s">
        <v>133</v>
      </c>
      <c r="O269" s="223">
        <f>VLOOKUP(E269,Lookups!$AD$3:$AE$148,2,FALSE)</f>
        <v>1.2623833040000001</v>
      </c>
      <c r="P269" s="226">
        <f>VLOOKUP(E269,Lookups!$AH$3:$AI$148,2,FALSE)</f>
        <v>2.370249088</v>
      </c>
      <c r="Q269" s="174">
        <f>VLOOKUP(E269,Lookups!$C$3:$D$249,2,FALSE)</f>
        <v>12</v>
      </c>
      <c r="R269" s="227">
        <f>VLOOKUP(E269,Lookups!$C$3:$E$148,2,FALSE)</f>
        <v>12</v>
      </c>
      <c r="S269" s="156"/>
      <c r="T269" s="46" t="e">
        <f>IF(#REF!="A",#REF!*0.5)+_xlfn.IFNA(#N/A,0)</f>
        <v>#REF!</v>
      </c>
      <c r="U269" s="46" t="e">
        <f>IF(#REF!="b",#REF!*0.25)+_xlfn.IFNA(#N/A,0)</f>
        <v>#REF!</v>
      </c>
      <c r="V269" s="46" t="e">
        <f>IF(#REF!="C",#REF!*0.125)+_xlfn.IFNA(#N/A,0)</f>
        <v>#REF!</v>
      </c>
      <c r="W269" s="46">
        <f t="shared" si="150"/>
        <v>1.2623833040000001</v>
      </c>
      <c r="X269" s="46">
        <f t="shared" si="151"/>
        <v>0</v>
      </c>
      <c r="Y269" s="71">
        <f t="shared" si="152"/>
        <v>0</v>
      </c>
      <c r="Z269" s="71"/>
      <c r="AA269" s="71"/>
      <c r="AB269" s="71"/>
      <c r="AC269" s="112">
        <f t="shared" si="153"/>
        <v>0</v>
      </c>
      <c r="AD269" s="112">
        <f t="shared" si="154"/>
        <v>0</v>
      </c>
      <c r="AE269" s="53">
        <f t="shared" si="155"/>
        <v>0</v>
      </c>
      <c r="AF269" s="47">
        <f t="shared" si="156"/>
        <v>0</v>
      </c>
      <c r="AG269" s="47">
        <f t="shared" si="157"/>
        <v>0</v>
      </c>
      <c r="AH269" s="47">
        <f t="shared" si="158"/>
        <v>0</v>
      </c>
      <c r="AI269" s="47">
        <f t="shared" si="159"/>
        <v>0</v>
      </c>
      <c r="AJ269" s="47">
        <f t="shared" si="160"/>
        <v>0</v>
      </c>
      <c r="AK269" s="48">
        <f t="shared" si="161"/>
        <v>0</v>
      </c>
      <c r="AL269" s="48"/>
      <c r="AM269" s="48"/>
      <c r="AN269" s="145"/>
      <c r="AO269" s="145">
        <f t="shared" si="162"/>
        <v>0</v>
      </c>
      <c r="AP269" s="145">
        <f t="shared" si="163"/>
        <v>0</v>
      </c>
      <c r="AQ269" s="414">
        <f t="shared" si="164"/>
        <v>0</v>
      </c>
      <c r="AR269" s="197">
        <f t="shared" si="149"/>
        <v>0</v>
      </c>
      <c r="AS269" s="50">
        <f t="shared" si="145"/>
        <v>0</v>
      </c>
      <c r="AT269" s="50">
        <f t="shared" si="146"/>
        <v>0</v>
      </c>
      <c r="AU269" s="50">
        <f t="shared" si="147"/>
        <v>0</v>
      </c>
      <c r="AV269" s="50">
        <f t="shared" si="148"/>
        <v>0</v>
      </c>
      <c r="AW269" s="50">
        <f t="shared" si="140"/>
        <v>0</v>
      </c>
      <c r="AX269" s="50">
        <f t="shared" si="141"/>
        <v>0</v>
      </c>
      <c r="AY269" s="45">
        <f t="shared" si="142"/>
        <v>0</v>
      </c>
      <c r="AZ269" s="437">
        <f t="shared" si="143"/>
        <v>0</v>
      </c>
      <c r="BA269" s="442">
        <v>44335</v>
      </c>
      <c r="BB269" s="186"/>
    </row>
    <row r="270" spans="1:54" ht="15" customHeight="1" x14ac:dyDescent="0.25">
      <c r="A270" s="43" t="s">
        <v>706</v>
      </c>
      <c r="B270" s="84" t="s">
        <v>163</v>
      </c>
      <c r="C270" s="213" t="s">
        <v>164</v>
      </c>
      <c r="D270" s="188" t="s">
        <v>662</v>
      </c>
      <c r="E270" s="94" t="s">
        <v>700</v>
      </c>
      <c r="F270" s="214" t="str">
        <f>VLOOKUP(G270,Lookups!$T$3:$U$2497,2,FALSE)</f>
        <v>CAT 1</v>
      </c>
      <c r="G270" s="76" t="str">
        <f>VLOOKUP(E270,Lookups!$S$3:$T$2492,2,FALSE)</f>
        <v>xxxxxxxxxx1</v>
      </c>
      <c r="H270" s="181" t="str">
        <f t="shared" si="139"/>
        <v>UNFI East xxxxxxxxxx1</v>
      </c>
      <c r="I270" s="43"/>
      <c r="J270" s="43"/>
      <c r="K270" s="161">
        <v>44958</v>
      </c>
      <c r="L270" s="43" t="s">
        <v>98</v>
      </c>
      <c r="M270" s="461">
        <v>45078</v>
      </c>
      <c r="N270" s="225">
        <v>0.5</v>
      </c>
      <c r="O270" s="223">
        <f>VLOOKUP(E270,Lookups!$AD$3:$AE$148,2,FALSE)</f>
        <v>1.2</v>
      </c>
      <c r="P270" s="226">
        <f>VLOOKUP(E270,Lookups!$AH$3:$AI$148,2,FALSE)</f>
        <v>3</v>
      </c>
      <c r="Q270" s="174">
        <f>VLOOKUP(E270,Lookups!$C$3:$D$249,2,FALSE)</f>
        <v>12</v>
      </c>
      <c r="R270" s="227">
        <f>VLOOKUP(E270,Lookups!$C$3:$E$148,2,FALSE)</f>
        <v>12</v>
      </c>
      <c r="S270" s="156">
        <v>3</v>
      </c>
      <c r="T270" s="46" t="e">
        <f>IF(#REF!="A",#REF!*0.5)+_xlfn.IFNA(#N/A,0)</f>
        <v>#REF!</v>
      </c>
      <c r="U270" s="46" t="e">
        <f>IF(#REF!="b",#REF!*0.25)+_xlfn.IFNA(#N/A,0)</f>
        <v>#REF!</v>
      </c>
      <c r="V270" s="46" t="e">
        <f>IF(#REF!="C",#REF!*0.125)+_xlfn.IFNA(#N/A,0)</f>
        <v>#REF!</v>
      </c>
      <c r="W270" s="46">
        <f t="shared" si="150"/>
        <v>0</v>
      </c>
      <c r="X270" s="46">
        <f t="shared" si="151"/>
        <v>0</v>
      </c>
      <c r="Y270" s="71">
        <f t="shared" si="152"/>
        <v>0</v>
      </c>
      <c r="Z270" s="71"/>
      <c r="AA270" s="71"/>
      <c r="AB270" s="71"/>
      <c r="AC270" s="112">
        <f t="shared" si="153"/>
        <v>0</v>
      </c>
      <c r="AD270" s="112">
        <f t="shared" si="154"/>
        <v>0</v>
      </c>
      <c r="AE270" s="53">
        <f t="shared" si="155"/>
        <v>0</v>
      </c>
      <c r="AF270" s="47">
        <f t="shared" si="156"/>
        <v>0</v>
      </c>
      <c r="AG270" s="47">
        <f t="shared" si="157"/>
        <v>0</v>
      </c>
      <c r="AH270" s="47">
        <f t="shared" si="158"/>
        <v>0</v>
      </c>
      <c r="AI270" s="47">
        <f t="shared" si="159"/>
        <v>0</v>
      </c>
      <c r="AJ270" s="47">
        <f t="shared" si="160"/>
        <v>0</v>
      </c>
      <c r="AK270" s="48">
        <f t="shared" si="161"/>
        <v>0</v>
      </c>
      <c r="AL270" s="48"/>
      <c r="AM270" s="48"/>
      <c r="AN270" s="145"/>
      <c r="AO270" s="145">
        <f t="shared" si="162"/>
        <v>0</v>
      </c>
      <c r="AP270" s="145">
        <f t="shared" si="163"/>
        <v>0</v>
      </c>
      <c r="AQ270" s="414">
        <f t="shared" si="164"/>
        <v>0</v>
      </c>
      <c r="AR270" s="197">
        <f t="shared" si="149"/>
        <v>0</v>
      </c>
      <c r="AS270" s="50">
        <f t="shared" si="145"/>
        <v>0</v>
      </c>
      <c r="AT270" s="50">
        <f t="shared" si="146"/>
        <v>0</v>
      </c>
      <c r="AU270" s="50">
        <f t="shared" si="147"/>
        <v>0</v>
      </c>
      <c r="AV270" s="50">
        <f t="shared" si="148"/>
        <v>0</v>
      </c>
      <c r="AW270" s="50">
        <f t="shared" si="140"/>
        <v>0</v>
      </c>
      <c r="AX270" s="50">
        <f t="shared" si="141"/>
        <v>0</v>
      </c>
      <c r="AY270" s="45">
        <f t="shared" si="142"/>
        <v>0</v>
      </c>
      <c r="AZ270" s="437">
        <f t="shared" si="143"/>
        <v>0</v>
      </c>
      <c r="BA270" s="442">
        <v>44972</v>
      </c>
      <c r="BB270" s="186"/>
    </row>
    <row r="271" spans="1:54" ht="15" customHeight="1" x14ac:dyDescent="0.25">
      <c r="A271" s="43" t="s">
        <v>706</v>
      </c>
      <c r="B271" s="190" t="s">
        <v>163</v>
      </c>
      <c r="C271" s="178" t="s">
        <v>164</v>
      </c>
      <c r="D271" s="188" t="s">
        <v>660</v>
      </c>
      <c r="E271" s="94" t="s">
        <v>701</v>
      </c>
      <c r="F271" s="214" t="str">
        <f>VLOOKUP(G271,Lookups!$T$3:$U$2497,2,FALSE)</f>
        <v>CAT 2</v>
      </c>
      <c r="G271" s="76" t="str">
        <f>VLOOKUP(E271,Lookups!$S$3:$T$2492,2,FALSE)</f>
        <v>xxxxxxxxxx2</v>
      </c>
      <c r="H271" s="181" t="str">
        <f t="shared" si="139"/>
        <v>UNFI East xxxxxxxxxx2</v>
      </c>
      <c r="I271" s="43"/>
      <c r="J271" s="162"/>
      <c r="K271" s="163">
        <v>44228</v>
      </c>
      <c r="L271" s="43" t="s">
        <v>97</v>
      </c>
      <c r="M271" s="529" t="s">
        <v>133</v>
      </c>
      <c r="N271" s="225" t="s">
        <v>133</v>
      </c>
      <c r="O271" s="223">
        <f>VLOOKUP(E271,Lookups!$AD$3:$AE$148,2,FALSE)</f>
        <v>1.2309971689999999</v>
      </c>
      <c r="P271" s="226">
        <f>VLOOKUP(E271,Lookups!$AH$3:$AI$148,2,FALSE)</f>
        <v>2.5038011689999999</v>
      </c>
      <c r="Q271" s="174">
        <f>VLOOKUP(E271,Lookups!$C$3:$D$249,2,FALSE)</f>
        <v>12</v>
      </c>
      <c r="R271" s="227">
        <f>VLOOKUP(E271,Lookups!$C$3:$E$148,2,FALSE)</f>
        <v>12</v>
      </c>
      <c r="S271" s="156"/>
      <c r="T271" s="46" t="e">
        <f>IF(#REF!="A",#REF!*0.5)+_xlfn.IFNA(#N/A,0)</f>
        <v>#REF!</v>
      </c>
      <c r="U271" s="46" t="e">
        <f>IF(#REF!="b",#REF!*0.25)+_xlfn.IFNA(#N/A,0)</f>
        <v>#REF!</v>
      </c>
      <c r="V271" s="46" t="e">
        <f>IF(#REF!="C",#REF!*0.125)+_xlfn.IFNA(#N/A,0)</f>
        <v>#REF!</v>
      </c>
      <c r="W271" s="46">
        <f t="shared" si="150"/>
        <v>1.2309971689999999</v>
      </c>
      <c r="X271" s="46">
        <f t="shared" si="151"/>
        <v>0</v>
      </c>
      <c r="Y271" s="71">
        <f t="shared" si="152"/>
        <v>0</v>
      </c>
      <c r="Z271" s="71"/>
      <c r="AA271" s="71"/>
      <c r="AB271" s="71"/>
      <c r="AC271" s="112">
        <f t="shared" si="153"/>
        <v>0</v>
      </c>
      <c r="AD271" s="112">
        <f t="shared" si="154"/>
        <v>0</v>
      </c>
      <c r="AE271" s="53">
        <f t="shared" si="155"/>
        <v>0</v>
      </c>
      <c r="AF271" s="47">
        <f t="shared" si="156"/>
        <v>0</v>
      </c>
      <c r="AG271" s="47">
        <f t="shared" si="157"/>
        <v>0</v>
      </c>
      <c r="AH271" s="47">
        <f t="shared" si="158"/>
        <v>0</v>
      </c>
      <c r="AI271" s="47">
        <f t="shared" si="159"/>
        <v>0</v>
      </c>
      <c r="AJ271" s="47">
        <f t="shared" si="160"/>
        <v>0</v>
      </c>
      <c r="AK271" s="48">
        <f t="shared" si="161"/>
        <v>0</v>
      </c>
      <c r="AL271" s="48"/>
      <c r="AM271" s="48"/>
      <c r="AN271" s="145"/>
      <c r="AO271" s="145">
        <f t="shared" si="162"/>
        <v>0</v>
      </c>
      <c r="AP271" s="145">
        <f t="shared" si="163"/>
        <v>0</v>
      </c>
      <c r="AQ271" s="414">
        <f t="shared" si="164"/>
        <v>0</v>
      </c>
      <c r="AR271" s="197">
        <f t="shared" si="149"/>
        <v>0</v>
      </c>
      <c r="AS271" s="50">
        <f t="shared" si="145"/>
        <v>0</v>
      </c>
      <c r="AT271" s="50">
        <f t="shared" si="146"/>
        <v>0</v>
      </c>
      <c r="AU271" s="50">
        <f t="shared" si="147"/>
        <v>0</v>
      </c>
      <c r="AV271" s="50">
        <f t="shared" si="148"/>
        <v>0</v>
      </c>
      <c r="AW271" s="50">
        <f t="shared" si="140"/>
        <v>0</v>
      </c>
      <c r="AX271" s="50">
        <f t="shared" si="141"/>
        <v>0</v>
      </c>
      <c r="AY271" s="45">
        <f t="shared" si="142"/>
        <v>0</v>
      </c>
      <c r="AZ271" s="437">
        <f t="shared" si="143"/>
        <v>0</v>
      </c>
      <c r="BA271" s="442">
        <v>44439</v>
      </c>
      <c r="BB271" s="183"/>
    </row>
    <row r="272" spans="1:54" ht="15" customHeight="1" x14ac:dyDescent="0.25">
      <c r="A272" s="43" t="s">
        <v>706</v>
      </c>
      <c r="B272" s="84" t="s">
        <v>163</v>
      </c>
      <c r="C272" s="213" t="s">
        <v>164</v>
      </c>
      <c r="D272" s="188" t="s">
        <v>660</v>
      </c>
      <c r="E272" s="191" t="s">
        <v>702</v>
      </c>
      <c r="F272" s="214" t="str">
        <f>VLOOKUP(G272,Lookups!$T$3:$U$2497,2,FALSE)</f>
        <v>CAT 3</v>
      </c>
      <c r="G272" s="76" t="str">
        <f>VLOOKUP(E272,Lookups!$S$3:$T$2492,2,FALSE)</f>
        <v>xxxxxxxxxx3</v>
      </c>
      <c r="H272" s="181" t="str">
        <f t="shared" si="139"/>
        <v>UNFI East xxxxxxxxxx3</v>
      </c>
      <c r="I272" s="43"/>
      <c r="J272" s="43"/>
      <c r="K272" s="161">
        <v>44958</v>
      </c>
      <c r="L272" s="43" t="s">
        <v>98</v>
      </c>
      <c r="M272" s="461">
        <v>45078</v>
      </c>
      <c r="N272" s="225">
        <v>0.5</v>
      </c>
      <c r="O272" s="223">
        <f>VLOOKUP(E272,Lookups!$AD$3:$AE$148,2,FALSE)</f>
        <v>1.169229504</v>
      </c>
      <c r="P272" s="226">
        <f>VLOOKUP(E272,Lookups!$AH$3:$AI$148,2,FALSE)</f>
        <v>2.8760148220000001</v>
      </c>
      <c r="Q272" s="174">
        <f>VLOOKUP(E272,Lookups!$C$3:$D$249,2,FALSE)</f>
        <v>12</v>
      </c>
      <c r="R272" s="227">
        <f>VLOOKUP(E272,Lookups!$C$3:$E$148,2,FALSE)</f>
        <v>12</v>
      </c>
      <c r="S272" s="156"/>
      <c r="T272" s="46" t="e">
        <f>IF(#REF!="A",#REF!*0.5)+_xlfn.IFNA(#N/A,0)</f>
        <v>#REF!</v>
      </c>
      <c r="U272" s="46" t="e">
        <f>IF(#REF!="b",#REF!*0.25)+_xlfn.IFNA(#N/A,0)</f>
        <v>#REF!</v>
      </c>
      <c r="V272" s="46" t="e">
        <f>IF(#REF!="C",#REF!*0.125)+_xlfn.IFNA(#N/A,0)</f>
        <v>#REF!</v>
      </c>
      <c r="W272" s="46">
        <f t="shared" si="150"/>
        <v>1.169229504</v>
      </c>
      <c r="X272" s="46">
        <f t="shared" si="151"/>
        <v>0</v>
      </c>
      <c r="Y272" s="71">
        <f t="shared" si="152"/>
        <v>0</v>
      </c>
      <c r="Z272" s="71"/>
      <c r="AA272" s="71"/>
      <c r="AB272" s="71"/>
      <c r="AC272" s="112">
        <f t="shared" si="153"/>
        <v>0</v>
      </c>
      <c r="AD272" s="112">
        <f t="shared" si="154"/>
        <v>0</v>
      </c>
      <c r="AE272" s="53">
        <f t="shared" si="155"/>
        <v>0</v>
      </c>
      <c r="AF272" s="47">
        <f t="shared" si="156"/>
        <v>0</v>
      </c>
      <c r="AG272" s="47">
        <f t="shared" si="157"/>
        <v>0</v>
      </c>
      <c r="AH272" s="47">
        <f t="shared" si="158"/>
        <v>0</v>
      </c>
      <c r="AI272" s="47">
        <f t="shared" si="159"/>
        <v>0</v>
      </c>
      <c r="AJ272" s="47">
        <f t="shared" si="160"/>
        <v>0</v>
      </c>
      <c r="AK272" s="48">
        <f t="shared" si="161"/>
        <v>0</v>
      </c>
      <c r="AL272" s="48"/>
      <c r="AM272" s="48"/>
      <c r="AN272" s="145"/>
      <c r="AO272" s="145">
        <f t="shared" si="162"/>
        <v>0</v>
      </c>
      <c r="AP272" s="145">
        <f t="shared" si="163"/>
        <v>0</v>
      </c>
      <c r="AQ272" s="414">
        <f t="shared" si="164"/>
        <v>0</v>
      </c>
      <c r="AR272" s="197">
        <f t="shared" si="149"/>
        <v>0</v>
      </c>
      <c r="AS272" s="50">
        <f t="shared" si="145"/>
        <v>0</v>
      </c>
      <c r="AT272" s="50">
        <f t="shared" si="146"/>
        <v>0</v>
      </c>
      <c r="AU272" s="50">
        <f t="shared" si="147"/>
        <v>0</v>
      </c>
      <c r="AV272" s="50">
        <f t="shared" si="148"/>
        <v>0</v>
      </c>
      <c r="AW272" s="50">
        <f t="shared" si="140"/>
        <v>0</v>
      </c>
      <c r="AX272" s="50">
        <f t="shared" si="141"/>
        <v>0</v>
      </c>
      <c r="AY272" s="45">
        <f t="shared" si="142"/>
        <v>0</v>
      </c>
      <c r="AZ272" s="437">
        <f t="shared" si="143"/>
        <v>0</v>
      </c>
      <c r="BA272" s="442">
        <v>44972</v>
      </c>
      <c r="BB272" s="186"/>
    </row>
    <row r="273" spans="1:54" ht="15" customHeight="1" x14ac:dyDescent="0.25">
      <c r="A273" s="43" t="s">
        <v>706</v>
      </c>
      <c r="B273" s="190" t="s">
        <v>163</v>
      </c>
      <c r="C273" s="178" t="s">
        <v>164</v>
      </c>
      <c r="D273" s="188" t="s">
        <v>660</v>
      </c>
      <c r="E273" s="191" t="s">
        <v>703</v>
      </c>
      <c r="F273" s="214" t="str">
        <f>VLOOKUP(G273,Lookups!$T$3:$U$2497,2,FALSE)</f>
        <v>CAT 4</v>
      </c>
      <c r="G273" s="76" t="str">
        <f>VLOOKUP(E273,Lookups!$S$3:$T$2492,2,FALSE)</f>
        <v>xxxxxxxxxx4</v>
      </c>
      <c r="H273" s="181" t="str">
        <f t="shared" si="139"/>
        <v>UNFI East xxxxxxxxxx4</v>
      </c>
      <c r="I273" s="43"/>
      <c r="J273" s="162"/>
      <c r="K273" s="163">
        <v>44228</v>
      </c>
      <c r="L273" s="43" t="s">
        <v>97</v>
      </c>
      <c r="M273" s="529" t="s">
        <v>133</v>
      </c>
      <c r="N273" s="225" t="s">
        <v>133</v>
      </c>
      <c r="O273" s="223">
        <f>VLOOKUP(E273,Lookups!$AD$3:$AE$148,2,FALSE)</f>
        <v>1.2623833040000001</v>
      </c>
      <c r="P273" s="226">
        <f>VLOOKUP(E273,Lookups!$AH$3:$AI$148,2,FALSE)</f>
        <v>2.370249088</v>
      </c>
      <c r="Q273" s="174">
        <f>VLOOKUP(E273,Lookups!$C$3:$D$249,2,FALSE)</f>
        <v>12</v>
      </c>
      <c r="R273" s="227">
        <f>VLOOKUP(E273,Lookups!$C$3:$E$148,2,FALSE)</f>
        <v>12</v>
      </c>
      <c r="S273" s="156"/>
      <c r="T273" s="46" t="e">
        <f>IF(#REF!="A",#REF!*0.5)+_xlfn.IFNA(#N/A,0)</f>
        <v>#REF!</v>
      </c>
      <c r="U273" s="46" t="e">
        <f>IF(#REF!="b",#REF!*0.25)+_xlfn.IFNA(#N/A,0)</f>
        <v>#REF!</v>
      </c>
      <c r="V273" s="46" t="e">
        <f>IF(#REF!="C",#REF!*0.125)+_xlfn.IFNA(#N/A,0)</f>
        <v>#REF!</v>
      </c>
      <c r="W273" s="46">
        <f t="shared" si="150"/>
        <v>1.2623833040000001</v>
      </c>
      <c r="X273" s="46">
        <f t="shared" si="151"/>
        <v>0</v>
      </c>
      <c r="Y273" s="71">
        <f t="shared" si="152"/>
        <v>0</v>
      </c>
      <c r="Z273" s="71"/>
      <c r="AA273" s="71"/>
      <c r="AB273" s="71"/>
      <c r="AC273" s="112">
        <f t="shared" si="153"/>
        <v>0</v>
      </c>
      <c r="AD273" s="112">
        <f t="shared" si="154"/>
        <v>0</v>
      </c>
      <c r="AE273" s="53">
        <f t="shared" si="155"/>
        <v>0</v>
      </c>
      <c r="AF273" s="47">
        <f t="shared" si="156"/>
        <v>0</v>
      </c>
      <c r="AG273" s="47">
        <f t="shared" si="157"/>
        <v>0</v>
      </c>
      <c r="AH273" s="47">
        <f t="shared" si="158"/>
        <v>0</v>
      </c>
      <c r="AI273" s="47">
        <f t="shared" si="159"/>
        <v>0</v>
      </c>
      <c r="AJ273" s="47">
        <f t="shared" si="160"/>
        <v>0</v>
      </c>
      <c r="AK273" s="48">
        <f t="shared" si="161"/>
        <v>0</v>
      </c>
      <c r="AL273" s="48"/>
      <c r="AM273" s="48"/>
      <c r="AN273" s="145"/>
      <c r="AO273" s="145">
        <f t="shared" si="162"/>
        <v>0</v>
      </c>
      <c r="AP273" s="145">
        <f t="shared" si="163"/>
        <v>0</v>
      </c>
      <c r="AQ273" s="414">
        <f t="shared" si="164"/>
        <v>0</v>
      </c>
      <c r="AR273" s="197">
        <f t="shared" si="149"/>
        <v>0</v>
      </c>
      <c r="AS273" s="50">
        <f t="shared" si="145"/>
        <v>0</v>
      </c>
      <c r="AT273" s="50">
        <f t="shared" si="146"/>
        <v>0</v>
      </c>
      <c r="AU273" s="50">
        <f t="shared" si="147"/>
        <v>0</v>
      </c>
      <c r="AV273" s="50">
        <f t="shared" si="148"/>
        <v>0</v>
      </c>
      <c r="AW273" s="50">
        <f t="shared" si="140"/>
        <v>0</v>
      </c>
      <c r="AX273" s="50">
        <f t="shared" si="141"/>
        <v>0</v>
      </c>
      <c r="AY273" s="45">
        <f t="shared" si="142"/>
        <v>0</v>
      </c>
      <c r="AZ273" s="437">
        <f t="shared" si="143"/>
        <v>0</v>
      </c>
      <c r="BA273" s="442">
        <v>44439</v>
      </c>
      <c r="BB273" s="183"/>
    </row>
    <row r="274" spans="1:54" ht="15" customHeight="1" x14ac:dyDescent="0.25">
      <c r="A274" s="43" t="s">
        <v>706</v>
      </c>
      <c r="B274" s="84" t="s">
        <v>163</v>
      </c>
      <c r="C274" s="213" t="s">
        <v>164</v>
      </c>
      <c r="D274" s="188" t="s">
        <v>660</v>
      </c>
      <c r="E274" s="191" t="s">
        <v>704</v>
      </c>
      <c r="F274" s="214" t="str">
        <f>VLOOKUP(G274,Lookups!$T$3:$U$2497,2,FALSE)</f>
        <v>CAT 5</v>
      </c>
      <c r="G274" s="76" t="str">
        <f>VLOOKUP(E274,Lookups!$S$3:$T$2492,2,FALSE)</f>
        <v>xxxxxxxxxx5</v>
      </c>
      <c r="H274" s="181" t="str">
        <f t="shared" si="139"/>
        <v>UNFI East xxxxxxxxxx5</v>
      </c>
      <c r="I274" s="43"/>
      <c r="J274" s="43"/>
      <c r="K274" s="161">
        <v>44958</v>
      </c>
      <c r="L274" s="43" t="s">
        <v>98</v>
      </c>
      <c r="M274" s="154">
        <v>45078</v>
      </c>
      <c r="N274" s="225">
        <v>0.5</v>
      </c>
      <c r="O274" s="223">
        <f>VLOOKUP(E274,Lookups!$AD$3:$AE$148,2,FALSE)</f>
        <v>1.0035713159999999</v>
      </c>
      <c r="P274" s="226">
        <f>VLOOKUP(E274,Lookups!$AH$3:$AI$148,2,FALSE)</f>
        <v>1.926370728</v>
      </c>
      <c r="Q274" s="174">
        <f>VLOOKUP(E274,Lookups!$C$3:$D$249,2,FALSE)</f>
        <v>12</v>
      </c>
      <c r="R274" s="227">
        <f>VLOOKUP(E274,Lookups!$C$3:$E$148,2,FALSE)</f>
        <v>12</v>
      </c>
      <c r="S274" s="156"/>
      <c r="T274" s="46" t="e">
        <f>IF(#REF!="A",#REF!*0.5)+_xlfn.IFNA(#N/A,0)</f>
        <v>#REF!</v>
      </c>
      <c r="U274" s="46" t="e">
        <f>IF(#REF!="b",#REF!*0.25)+_xlfn.IFNA(#N/A,0)</f>
        <v>#REF!</v>
      </c>
      <c r="V274" s="46" t="e">
        <f>IF(#REF!="C",#REF!*0.125)+_xlfn.IFNA(#N/A,0)</f>
        <v>#REF!</v>
      </c>
      <c r="W274" s="46">
        <f t="shared" si="150"/>
        <v>1.0035713159999999</v>
      </c>
      <c r="X274" s="46">
        <f t="shared" si="151"/>
        <v>0</v>
      </c>
      <c r="Y274" s="71">
        <f t="shared" si="152"/>
        <v>0</v>
      </c>
      <c r="Z274" s="71"/>
      <c r="AA274" s="71"/>
      <c r="AB274" s="71"/>
      <c r="AC274" s="112">
        <f t="shared" si="153"/>
        <v>0</v>
      </c>
      <c r="AD274" s="112">
        <f t="shared" si="154"/>
        <v>0</v>
      </c>
      <c r="AE274" s="53">
        <f t="shared" si="155"/>
        <v>0</v>
      </c>
      <c r="AF274" s="47">
        <f t="shared" si="156"/>
        <v>0</v>
      </c>
      <c r="AG274" s="47">
        <f t="shared" si="157"/>
        <v>0</v>
      </c>
      <c r="AH274" s="47">
        <f t="shared" si="158"/>
        <v>0</v>
      </c>
      <c r="AI274" s="47">
        <f t="shared" si="159"/>
        <v>0</v>
      </c>
      <c r="AJ274" s="47">
        <f t="shared" si="160"/>
        <v>0</v>
      </c>
      <c r="AK274" s="48">
        <f t="shared" si="161"/>
        <v>0</v>
      </c>
      <c r="AL274" s="48"/>
      <c r="AM274" s="48"/>
      <c r="AN274" s="145"/>
      <c r="AO274" s="145">
        <f t="shared" si="162"/>
        <v>0</v>
      </c>
      <c r="AP274" s="145">
        <f t="shared" si="163"/>
        <v>0</v>
      </c>
      <c r="AQ274" s="414">
        <f t="shared" si="164"/>
        <v>0</v>
      </c>
      <c r="AR274" s="197">
        <f t="shared" si="149"/>
        <v>0</v>
      </c>
      <c r="AS274" s="50">
        <f t="shared" si="145"/>
        <v>0</v>
      </c>
      <c r="AT274" s="50">
        <f t="shared" si="146"/>
        <v>0</v>
      </c>
      <c r="AU274" s="50">
        <f t="shared" si="147"/>
        <v>0</v>
      </c>
      <c r="AV274" s="50">
        <f t="shared" si="148"/>
        <v>0</v>
      </c>
      <c r="AW274" s="50">
        <f t="shared" si="140"/>
        <v>0</v>
      </c>
      <c r="AX274" s="50">
        <f t="shared" si="141"/>
        <v>0</v>
      </c>
      <c r="AY274" s="45">
        <f t="shared" si="142"/>
        <v>0</v>
      </c>
      <c r="AZ274" s="437">
        <f t="shared" si="143"/>
        <v>0</v>
      </c>
      <c r="BA274" s="442">
        <v>44972</v>
      </c>
      <c r="BB274" s="186"/>
    </row>
    <row r="275" spans="1:54" ht="15" customHeight="1" x14ac:dyDescent="0.25">
      <c r="A275" s="213" t="s">
        <v>707</v>
      </c>
      <c r="B275" s="84" t="s">
        <v>161</v>
      </c>
      <c r="C275" s="213" t="s">
        <v>167</v>
      </c>
      <c r="D275" s="188" t="s">
        <v>660</v>
      </c>
      <c r="E275" s="94" t="s">
        <v>700</v>
      </c>
      <c r="F275" s="214" t="str">
        <f>VLOOKUP(G275,Lookups!$T$3:$U$2497,2,FALSE)</f>
        <v>CAT 1</v>
      </c>
      <c r="G275" s="76" t="str">
        <f>VLOOKUP(E275,Lookups!$S$3:$T$2492,2,FALSE)</f>
        <v>xxxxxxxxxx1</v>
      </c>
      <c r="H275" s="181" t="str">
        <f t="shared" si="139"/>
        <v>Kehe West xxxxxxxxxx1</v>
      </c>
      <c r="I275" s="157"/>
      <c r="J275" s="157"/>
      <c r="K275" s="161">
        <v>44317</v>
      </c>
      <c r="L275" s="43" t="s">
        <v>97</v>
      </c>
      <c r="M275" s="170" t="s">
        <v>133</v>
      </c>
      <c r="N275" s="237" t="s">
        <v>133</v>
      </c>
      <c r="O275" s="223">
        <f>VLOOKUP(E275,Lookups!$AD$3:$AE$148,2,FALSE)</f>
        <v>1.2</v>
      </c>
      <c r="P275" s="226">
        <f>VLOOKUP(E275,Lookups!$AH$3:$AI$148,2,FALSE)</f>
        <v>3</v>
      </c>
      <c r="Q275" s="174">
        <f>VLOOKUP(E275,Lookups!$C$3:$D$249,2,FALSE)</f>
        <v>12</v>
      </c>
      <c r="R275" s="227">
        <f>VLOOKUP(E275,Lookups!$C$3:$E$148,2,FALSE)</f>
        <v>12</v>
      </c>
      <c r="S275" s="156"/>
      <c r="T275" s="46" t="e">
        <f>IF(#REF!="A",#REF!*0.5)+_xlfn.IFNA(#N/A,0)</f>
        <v>#REF!</v>
      </c>
      <c r="U275" s="46" t="e">
        <f>IF(#REF!="b",#REF!*0.25)+_xlfn.IFNA(#N/A,0)</f>
        <v>#REF!</v>
      </c>
      <c r="V275" s="46" t="e">
        <f>IF(#REF!="C",#REF!*0.125)+_xlfn.IFNA(#N/A,0)</f>
        <v>#REF!</v>
      </c>
      <c r="W275" s="46">
        <f t="shared" si="150"/>
        <v>1.2</v>
      </c>
      <c r="X275" s="46">
        <f t="shared" si="151"/>
        <v>0</v>
      </c>
      <c r="Y275" s="71">
        <f t="shared" si="152"/>
        <v>0</v>
      </c>
      <c r="Z275" s="71"/>
      <c r="AA275" s="71"/>
      <c r="AB275" s="71"/>
      <c r="AC275" s="112">
        <f t="shared" si="153"/>
        <v>0</v>
      </c>
      <c r="AD275" s="112">
        <f t="shared" si="154"/>
        <v>0</v>
      </c>
      <c r="AE275" s="53">
        <f t="shared" si="155"/>
        <v>0</v>
      </c>
      <c r="AF275" s="47">
        <f t="shared" si="156"/>
        <v>0</v>
      </c>
      <c r="AG275" s="47">
        <f t="shared" si="157"/>
        <v>0</v>
      </c>
      <c r="AH275" s="47">
        <f t="shared" si="158"/>
        <v>0</v>
      </c>
      <c r="AI275" s="47">
        <f t="shared" si="159"/>
        <v>0</v>
      </c>
      <c r="AJ275" s="47">
        <f t="shared" si="160"/>
        <v>0</v>
      </c>
      <c r="AK275" s="48">
        <f t="shared" si="161"/>
        <v>0</v>
      </c>
      <c r="AL275" s="48"/>
      <c r="AM275" s="48"/>
      <c r="AN275" s="145"/>
      <c r="AO275" s="145">
        <f t="shared" si="162"/>
        <v>0</v>
      </c>
      <c r="AP275" s="145">
        <f t="shared" si="163"/>
        <v>0</v>
      </c>
      <c r="AQ275" s="414">
        <f t="shared" si="164"/>
        <v>0</v>
      </c>
      <c r="AR275" s="197">
        <f t="shared" si="149"/>
        <v>0</v>
      </c>
      <c r="AS275" s="50">
        <f t="shared" si="145"/>
        <v>0</v>
      </c>
      <c r="AT275" s="50">
        <f t="shared" si="146"/>
        <v>0</v>
      </c>
      <c r="AU275" s="50">
        <f t="shared" si="147"/>
        <v>0</v>
      </c>
      <c r="AV275" s="50">
        <f t="shared" si="148"/>
        <v>0</v>
      </c>
      <c r="AW275" s="50">
        <f t="shared" si="140"/>
        <v>0</v>
      </c>
      <c r="AX275" s="50">
        <f t="shared" si="141"/>
        <v>0</v>
      </c>
      <c r="AY275" s="45">
        <f t="shared" si="142"/>
        <v>0</v>
      </c>
      <c r="AZ275" s="437">
        <f t="shared" si="143"/>
        <v>0</v>
      </c>
      <c r="BA275" s="442">
        <v>44578</v>
      </c>
      <c r="BB275" s="183"/>
    </row>
    <row r="276" spans="1:54" ht="15" customHeight="1" x14ac:dyDescent="0.25">
      <c r="A276" s="213" t="s">
        <v>707</v>
      </c>
      <c r="B276" s="84" t="s">
        <v>161</v>
      </c>
      <c r="C276" s="213" t="s">
        <v>167</v>
      </c>
      <c r="D276" s="188" t="s">
        <v>660</v>
      </c>
      <c r="E276" s="94" t="s">
        <v>701</v>
      </c>
      <c r="F276" s="214" t="str">
        <f>VLOOKUP(G276,Lookups!$T$3:$U$2497,2,FALSE)</f>
        <v>CAT 2</v>
      </c>
      <c r="G276" s="76" t="str">
        <f>VLOOKUP(E276,Lookups!$S$3:$T$2492,2,FALSE)</f>
        <v>xxxxxxxxxx2</v>
      </c>
      <c r="H276" s="181" t="str">
        <f t="shared" si="139"/>
        <v>Kehe West xxxxxxxxxx2</v>
      </c>
      <c r="I276" s="43"/>
      <c r="J276" s="157"/>
      <c r="K276" s="161">
        <v>44317</v>
      </c>
      <c r="L276" s="43" t="s">
        <v>97</v>
      </c>
      <c r="M276" s="170" t="s">
        <v>133</v>
      </c>
      <c r="N276" s="237" t="s">
        <v>133</v>
      </c>
      <c r="O276" s="223">
        <f>VLOOKUP(E276,Lookups!$AD$3:$AE$148,2,FALSE)</f>
        <v>1.2309971689999999</v>
      </c>
      <c r="P276" s="226">
        <f>VLOOKUP(E276,Lookups!$AH$3:$AI$148,2,FALSE)</f>
        <v>2.5038011689999999</v>
      </c>
      <c r="Q276" s="174">
        <f>VLOOKUP(E276,Lookups!$C$3:$D$249,2,FALSE)</f>
        <v>12</v>
      </c>
      <c r="R276" s="227">
        <f>VLOOKUP(E276,Lookups!$C$3:$E$148,2,FALSE)</f>
        <v>12</v>
      </c>
      <c r="S276" s="156"/>
      <c r="T276" s="46" t="e">
        <f>IF(#REF!="A",#REF!*0.5)+_xlfn.IFNA(#N/A,0)</f>
        <v>#REF!</v>
      </c>
      <c r="U276" s="46" t="e">
        <f>IF(#REF!="b",#REF!*0.25)+_xlfn.IFNA(#N/A,0)</f>
        <v>#REF!</v>
      </c>
      <c r="V276" s="46" t="e">
        <f>IF(#REF!="C",#REF!*0.125)+_xlfn.IFNA(#N/A,0)</f>
        <v>#REF!</v>
      </c>
      <c r="W276" s="46">
        <f t="shared" si="150"/>
        <v>1.2309971689999999</v>
      </c>
      <c r="X276" s="46">
        <f t="shared" si="151"/>
        <v>0</v>
      </c>
      <c r="Y276" s="71">
        <f t="shared" si="152"/>
        <v>0</v>
      </c>
      <c r="Z276" s="71"/>
      <c r="AA276" s="71"/>
      <c r="AB276" s="71"/>
      <c r="AC276" s="112">
        <f t="shared" si="153"/>
        <v>0</v>
      </c>
      <c r="AD276" s="112">
        <f t="shared" si="154"/>
        <v>0</v>
      </c>
      <c r="AE276" s="53">
        <f t="shared" si="155"/>
        <v>0</v>
      </c>
      <c r="AF276" s="47">
        <f t="shared" si="156"/>
        <v>0</v>
      </c>
      <c r="AG276" s="47">
        <f t="shared" si="157"/>
        <v>0</v>
      </c>
      <c r="AH276" s="47">
        <f t="shared" si="158"/>
        <v>0</v>
      </c>
      <c r="AI276" s="47">
        <f t="shared" si="159"/>
        <v>0</v>
      </c>
      <c r="AJ276" s="47">
        <f t="shared" si="160"/>
        <v>0</v>
      </c>
      <c r="AK276" s="48">
        <f t="shared" si="161"/>
        <v>0</v>
      </c>
      <c r="AL276" s="48"/>
      <c r="AM276" s="48"/>
      <c r="AN276" s="145"/>
      <c r="AO276" s="145">
        <f t="shared" si="162"/>
        <v>0</v>
      </c>
      <c r="AP276" s="145">
        <f t="shared" si="163"/>
        <v>0</v>
      </c>
      <c r="AQ276" s="414">
        <f t="shared" si="164"/>
        <v>0</v>
      </c>
      <c r="AR276" s="197">
        <f t="shared" si="149"/>
        <v>0</v>
      </c>
      <c r="AS276" s="50">
        <f t="shared" ref="AS276:AS307" si="165">(AE276*R276)+_xlfn.IFNA(#N/A,0)</f>
        <v>0</v>
      </c>
      <c r="AT276" s="50">
        <f t="shared" ref="AT276:AT307" si="166">(AF276*R276)+_xlfn.IFNA(#N/A,0)</f>
        <v>0</v>
      </c>
      <c r="AU276" s="50">
        <f t="shared" ref="AU276:AU307" si="167">(AG276*R276)+_xlfn.IFNA(#N/A,0)</f>
        <v>0</v>
      </c>
      <c r="AV276" s="50">
        <f t="shared" ref="AV276:AV307" si="168">(AH276*R276)+_xlfn.IFNA(#N/A,0)</f>
        <v>0</v>
      </c>
      <c r="AW276" s="50">
        <f t="shared" si="140"/>
        <v>0</v>
      </c>
      <c r="AX276" s="50">
        <f t="shared" si="141"/>
        <v>0</v>
      </c>
      <c r="AY276" s="45">
        <f t="shared" si="142"/>
        <v>0</v>
      </c>
      <c r="AZ276" s="437">
        <f t="shared" si="143"/>
        <v>0</v>
      </c>
      <c r="BA276" s="442">
        <v>44578</v>
      </c>
      <c r="BB276" s="183"/>
    </row>
    <row r="277" spans="1:54" ht="15" customHeight="1" x14ac:dyDescent="0.25">
      <c r="A277" s="213" t="s">
        <v>707</v>
      </c>
      <c r="B277" s="84" t="s">
        <v>161</v>
      </c>
      <c r="C277" s="213" t="s">
        <v>167</v>
      </c>
      <c r="D277" s="188" t="s">
        <v>660</v>
      </c>
      <c r="E277" s="191" t="s">
        <v>702</v>
      </c>
      <c r="F277" s="214" t="str">
        <f>VLOOKUP(G277,Lookups!$T$3:$U$2497,2,FALSE)</f>
        <v>CAT 3</v>
      </c>
      <c r="G277" s="76" t="str">
        <f>VLOOKUP(E277,Lookups!$S$3:$T$2492,2,FALSE)</f>
        <v>xxxxxxxxxx3</v>
      </c>
      <c r="H277" s="181" t="str">
        <f t="shared" si="139"/>
        <v>Kehe West xxxxxxxxxx3</v>
      </c>
      <c r="I277" s="43"/>
      <c r="J277" s="43"/>
      <c r="K277" s="161">
        <v>44866</v>
      </c>
      <c r="L277" s="43" t="s">
        <v>96</v>
      </c>
      <c r="M277" s="205">
        <v>45017</v>
      </c>
      <c r="N277" s="225">
        <v>0.25</v>
      </c>
      <c r="O277" s="223">
        <f>VLOOKUP(E277,Lookups!$AD$3:$AE$148,2,FALSE)</f>
        <v>1.169229504</v>
      </c>
      <c r="P277" s="226">
        <f>VLOOKUP(E277,Lookups!$AH$3:$AI$148,2,FALSE)</f>
        <v>2.8760148220000001</v>
      </c>
      <c r="Q277" s="174">
        <f>VLOOKUP(E277,Lookups!$C$3:$D$249,2,FALSE)</f>
        <v>12</v>
      </c>
      <c r="R277" s="227">
        <f>VLOOKUP(E277,Lookups!$C$3:$E$148,2,FALSE)</f>
        <v>12</v>
      </c>
      <c r="S277" s="156"/>
      <c r="T277" s="46" t="e">
        <f>IF(#REF!="A",#REF!*0.5)+_xlfn.IFNA(#N/A,0)</f>
        <v>#REF!</v>
      </c>
      <c r="U277" s="46" t="e">
        <f>IF(#REF!="b",#REF!*0.25)+_xlfn.IFNA(#N/A,0)</f>
        <v>#REF!</v>
      </c>
      <c r="V277" s="46" t="e">
        <f>IF(#REF!="C",#REF!*0.125)+_xlfn.IFNA(#N/A,0)</f>
        <v>#REF!</v>
      </c>
      <c r="W277" s="46">
        <f t="shared" si="150"/>
        <v>1.169229504</v>
      </c>
      <c r="X277" s="46">
        <f t="shared" si="151"/>
        <v>0</v>
      </c>
      <c r="Y277" s="71">
        <f t="shared" si="152"/>
        <v>0</v>
      </c>
      <c r="Z277" s="71"/>
      <c r="AA277" s="71"/>
      <c r="AB277" s="71"/>
      <c r="AC277" s="112">
        <f t="shared" si="153"/>
        <v>0</v>
      </c>
      <c r="AD277" s="112">
        <f t="shared" si="154"/>
        <v>0</v>
      </c>
      <c r="AE277" s="53">
        <f t="shared" si="155"/>
        <v>0</v>
      </c>
      <c r="AF277" s="47">
        <f t="shared" si="156"/>
        <v>0</v>
      </c>
      <c r="AG277" s="47">
        <f t="shared" si="157"/>
        <v>0</v>
      </c>
      <c r="AH277" s="47">
        <f t="shared" si="158"/>
        <v>0</v>
      </c>
      <c r="AI277" s="47">
        <f t="shared" si="159"/>
        <v>0</v>
      </c>
      <c r="AJ277" s="47">
        <f t="shared" si="160"/>
        <v>0</v>
      </c>
      <c r="AK277" s="48">
        <f t="shared" si="161"/>
        <v>0</v>
      </c>
      <c r="AL277" s="48"/>
      <c r="AM277" s="48"/>
      <c r="AN277" s="145"/>
      <c r="AO277" s="145">
        <f t="shared" si="162"/>
        <v>0</v>
      </c>
      <c r="AP277" s="145">
        <f t="shared" si="163"/>
        <v>0</v>
      </c>
      <c r="AQ277" s="414">
        <f t="shared" si="164"/>
        <v>0</v>
      </c>
      <c r="AR277" s="197">
        <f t="shared" si="149"/>
        <v>0</v>
      </c>
      <c r="AS277" s="50">
        <f t="shared" si="165"/>
        <v>0</v>
      </c>
      <c r="AT277" s="50">
        <f t="shared" si="166"/>
        <v>0</v>
      </c>
      <c r="AU277" s="50">
        <f t="shared" si="167"/>
        <v>0</v>
      </c>
      <c r="AV277" s="50">
        <f t="shared" si="168"/>
        <v>0</v>
      </c>
      <c r="AW277" s="50">
        <f t="shared" si="140"/>
        <v>0</v>
      </c>
      <c r="AX277" s="50">
        <f t="shared" si="141"/>
        <v>0</v>
      </c>
      <c r="AY277" s="45">
        <f t="shared" si="142"/>
        <v>0</v>
      </c>
      <c r="AZ277" s="437">
        <f t="shared" si="143"/>
        <v>0</v>
      </c>
      <c r="BA277" s="441">
        <v>44900</v>
      </c>
      <c r="BB277" s="186"/>
    </row>
    <row r="278" spans="1:54" ht="15" customHeight="1" x14ac:dyDescent="0.25">
      <c r="A278" s="213" t="s">
        <v>707</v>
      </c>
      <c r="B278" s="84" t="s">
        <v>161</v>
      </c>
      <c r="C278" s="213" t="s">
        <v>167</v>
      </c>
      <c r="D278" s="188" t="s">
        <v>660</v>
      </c>
      <c r="E278" s="191" t="s">
        <v>703</v>
      </c>
      <c r="F278" s="214" t="str">
        <f>VLOOKUP(G278,Lookups!$T$3:$U$2497,2,FALSE)</f>
        <v>CAT 4</v>
      </c>
      <c r="G278" s="76" t="str">
        <f>VLOOKUP(E278,Lookups!$S$3:$T$2492,2,FALSE)</f>
        <v>xxxxxxxxxx4</v>
      </c>
      <c r="H278" s="181" t="str">
        <f t="shared" ref="H278:H341" si="169">CONCATENATE(C278," ",G278)</f>
        <v>Kehe West xxxxxxxxxx4</v>
      </c>
      <c r="I278" s="43"/>
      <c r="J278" s="43"/>
      <c r="K278" s="161">
        <v>44866</v>
      </c>
      <c r="L278" s="43" t="s">
        <v>96</v>
      </c>
      <c r="M278" s="205">
        <v>45017</v>
      </c>
      <c r="N278" s="225">
        <v>0.25</v>
      </c>
      <c r="O278" s="223">
        <f>VLOOKUP(E278,Lookups!$AD$3:$AE$148,2,FALSE)</f>
        <v>1.2623833040000001</v>
      </c>
      <c r="P278" s="226">
        <f>VLOOKUP(E278,Lookups!$AH$3:$AI$148,2,FALSE)</f>
        <v>2.370249088</v>
      </c>
      <c r="Q278" s="174">
        <f>VLOOKUP(E278,Lookups!$C$3:$D$249,2,FALSE)</f>
        <v>12</v>
      </c>
      <c r="R278" s="227">
        <f>VLOOKUP(E278,Lookups!$C$3:$E$148,2,FALSE)</f>
        <v>12</v>
      </c>
      <c r="S278" s="156"/>
      <c r="T278" s="46" t="e">
        <f>IF(#REF!="A",#REF!*0.5)+_xlfn.IFNA(#N/A,0)</f>
        <v>#REF!</v>
      </c>
      <c r="U278" s="46" t="e">
        <f>IF(#REF!="b",#REF!*0.25)+_xlfn.IFNA(#N/A,0)</f>
        <v>#REF!</v>
      </c>
      <c r="V278" s="46" t="e">
        <f>IF(#REF!="C",#REF!*0.125)+_xlfn.IFNA(#N/A,0)</f>
        <v>#REF!</v>
      </c>
      <c r="W278" s="46">
        <f t="shared" si="150"/>
        <v>1.2623833040000001</v>
      </c>
      <c r="X278" s="46">
        <f t="shared" si="151"/>
        <v>0</v>
      </c>
      <c r="Y278" s="71">
        <f t="shared" si="152"/>
        <v>0</v>
      </c>
      <c r="Z278" s="71"/>
      <c r="AA278" s="71"/>
      <c r="AB278" s="71"/>
      <c r="AC278" s="112">
        <f t="shared" si="153"/>
        <v>0</v>
      </c>
      <c r="AD278" s="112">
        <f t="shared" si="154"/>
        <v>0</v>
      </c>
      <c r="AE278" s="53">
        <f t="shared" si="155"/>
        <v>0</v>
      </c>
      <c r="AF278" s="47">
        <f t="shared" si="156"/>
        <v>0</v>
      </c>
      <c r="AG278" s="47">
        <f t="shared" si="157"/>
        <v>0</v>
      </c>
      <c r="AH278" s="47">
        <f t="shared" si="158"/>
        <v>0</v>
      </c>
      <c r="AI278" s="47">
        <f t="shared" si="159"/>
        <v>0</v>
      </c>
      <c r="AJ278" s="47">
        <f t="shared" si="160"/>
        <v>0</v>
      </c>
      <c r="AK278" s="48">
        <f t="shared" si="161"/>
        <v>0</v>
      </c>
      <c r="AL278" s="48"/>
      <c r="AM278" s="48"/>
      <c r="AN278" s="145"/>
      <c r="AO278" s="145">
        <f t="shared" si="162"/>
        <v>0</v>
      </c>
      <c r="AP278" s="145">
        <f t="shared" si="163"/>
        <v>0</v>
      </c>
      <c r="AQ278" s="414">
        <f t="shared" si="164"/>
        <v>0</v>
      </c>
      <c r="AR278" s="197">
        <f t="shared" si="149"/>
        <v>0</v>
      </c>
      <c r="AS278" s="50">
        <f t="shared" si="165"/>
        <v>0</v>
      </c>
      <c r="AT278" s="50">
        <f t="shared" si="166"/>
        <v>0</v>
      </c>
      <c r="AU278" s="50">
        <f t="shared" si="167"/>
        <v>0</v>
      </c>
      <c r="AV278" s="50">
        <f t="shared" si="168"/>
        <v>0</v>
      </c>
      <c r="AW278" s="50">
        <f t="shared" si="140"/>
        <v>0</v>
      </c>
      <c r="AX278" s="50">
        <f t="shared" si="141"/>
        <v>0</v>
      </c>
      <c r="AY278" s="45">
        <f t="shared" si="142"/>
        <v>0</v>
      </c>
      <c r="AZ278" s="437">
        <f t="shared" si="143"/>
        <v>0</v>
      </c>
      <c r="BA278" s="441">
        <v>44900</v>
      </c>
      <c r="BB278" s="186"/>
    </row>
    <row r="279" spans="1:54" ht="15" customHeight="1" x14ac:dyDescent="0.25">
      <c r="A279" s="213" t="s">
        <v>707</v>
      </c>
      <c r="B279" s="84" t="s">
        <v>161</v>
      </c>
      <c r="C279" s="213" t="s">
        <v>167</v>
      </c>
      <c r="D279" s="188" t="s">
        <v>660</v>
      </c>
      <c r="E279" s="191" t="s">
        <v>704</v>
      </c>
      <c r="F279" s="214" t="str">
        <f>VLOOKUP(G279,Lookups!$T$3:$U$2497,2,FALSE)</f>
        <v>CAT 5</v>
      </c>
      <c r="G279" s="76" t="str">
        <f>VLOOKUP(E279,Lookups!$S$3:$T$2492,2,FALSE)</f>
        <v>xxxxxxxxxx5</v>
      </c>
      <c r="H279" s="181" t="str">
        <f t="shared" si="169"/>
        <v>Kehe West xxxxxxxxxx5</v>
      </c>
      <c r="I279" s="43"/>
      <c r="J279" s="43"/>
      <c r="K279" s="161">
        <v>44866</v>
      </c>
      <c r="L279" s="43" t="s">
        <v>96</v>
      </c>
      <c r="M279" s="205">
        <v>45017</v>
      </c>
      <c r="N279" s="225">
        <v>0.25</v>
      </c>
      <c r="O279" s="223">
        <f>VLOOKUP(E279,Lookups!$AD$3:$AE$148,2,FALSE)</f>
        <v>1.0035713159999999</v>
      </c>
      <c r="P279" s="226">
        <f>VLOOKUP(E279,Lookups!$AH$3:$AI$148,2,FALSE)</f>
        <v>1.926370728</v>
      </c>
      <c r="Q279" s="174">
        <f>VLOOKUP(E279,Lookups!$C$3:$D$249,2,FALSE)</f>
        <v>12</v>
      </c>
      <c r="R279" s="227">
        <f>VLOOKUP(E279,Lookups!$C$3:$E$148,2,FALSE)</f>
        <v>12</v>
      </c>
      <c r="S279" s="156"/>
      <c r="T279" s="46" t="e">
        <f>IF(#REF!="A",#REF!*0.5)+_xlfn.IFNA(#N/A,0)</f>
        <v>#REF!</v>
      </c>
      <c r="U279" s="46" t="e">
        <f>IF(#REF!="b",#REF!*0.25)+_xlfn.IFNA(#N/A,0)</f>
        <v>#REF!</v>
      </c>
      <c r="V279" s="46" t="e">
        <f>IF(#REF!="C",#REF!*0.125)+_xlfn.IFNA(#N/A,0)</f>
        <v>#REF!</v>
      </c>
      <c r="W279" s="46">
        <f t="shared" si="150"/>
        <v>1.0035713159999999</v>
      </c>
      <c r="X279" s="46">
        <f t="shared" si="151"/>
        <v>0</v>
      </c>
      <c r="Y279" s="71">
        <f t="shared" si="152"/>
        <v>0</v>
      </c>
      <c r="Z279" s="71"/>
      <c r="AA279" s="71"/>
      <c r="AB279" s="71"/>
      <c r="AC279" s="112">
        <f t="shared" si="153"/>
        <v>0</v>
      </c>
      <c r="AD279" s="112">
        <f t="shared" si="154"/>
        <v>0</v>
      </c>
      <c r="AE279" s="53">
        <f t="shared" si="155"/>
        <v>0</v>
      </c>
      <c r="AF279" s="47">
        <f t="shared" si="156"/>
        <v>0</v>
      </c>
      <c r="AG279" s="47">
        <f t="shared" si="157"/>
        <v>0</v>
      </c>
      <c r="AH279" s="47">
        <f t="shared" si="158"/>
        <v>0</v>
      </c>
      <c r="AI279" s="47">
        <f t="shared" si="159"/>
        <v>0</v>
      </c>
      <c r="AJ279" s="47">
        <f t="shared" si="160"/>
        <v>0</v>
      </c>
      <c r="AK279" s="48">
        <f t="shared" si="161"/>
        <v>0</v>
      </c>
      <c r="AL279" s="48"/>
      <c r="AM279" s="48"/>
      <c r="AN279" s="145"/>
      <c r="AO279" s="145">
        <f t="shared" si="162"/>
        <v>0</v>
      </c>
      <c r="AP279" s="145">
        <f t="shared" si="163"/>
        <v>0</v>
      </c>
      <c r="AQ279" s="414">
        <f t="shared" si="164"/>
        <v>0</v>
      </c>
      <c r="AR279" s="197">
        <f t="shared" si="149"/>
        <v>0</v>
      </c>
      <c r="AS279" s="50">
        <f t="shared" si="165"/>
        <v>0</v>
      </c>
      <c r="AT279" s="50">
        <f t="shared" si="166"/>
        <v>0</v>
      </c>
      <c r="AU279" s="50">
        <f t="shared" si="167"/>
        <v>0</v>
      </c>
      <c r="AV279" s="50">
        <f t="shared" si="168"/>
        <v>0</v>
      </c>
      <c r="AW279" s="50">
        <f t="shared" si="140"/>
        <v>0</v>
      </c>
      <c r="AX279" s="50">
        <f t="shared" si="141"/>
        <v>0</v>
      </c>
      <c r="AY279" s="45">
        <f t="shared" si="142"/>
        <v>0</v>
      </c>
      <c r="AZ279" s="437">
        <f t="shared" si="143"/>
        <v>0</v>
      </c>
      <c r="BA279" s="441">
        <v>44900</v>
      </c>
      <c r="BB279" s="186"/>
    </row>
    <row r="280" spans="1:54" ht="15" customHeight="1" x14ac:dyDescent="0.25">
      <c r="A280" s="43" t="s">
        <v>706</v>
      </c>
      <c r="B280" s="84" t="s">
        <v>648</v>
      </c>
      <c r="C280" s="157" t="s">
        <v>164</v>
      </c>
      <c r="D280" s="188" t="s">
        <v>662</v>
      </c>
      <c r="E280" s="191" t="s">
        <v>702</v>
      </c>
      <c r="F280" s="214" t="str">
        <f>VLOOKUP(G280,Lookups!$T$3:$U$2497,2,FALSE)</f>
        <v>CAT 3</v>
      </c>
      <c r="G280" s="76" t="str">
        <f>VLOOKUP(E280,Lookups!$S$3:$T$2492,2,FALSE)</f>
        <v>xxxxxxxxxx3</v>
      </c>
      <c r="H280" s="181" t="str">
        <f t="shared" si="169"/>
        <v>UNFI East xxxxxxxxxx3</v>
      </c>
      <c r="I280" s="43"/>
      <c r="J280" s="43"/>
      <c r="K280" s="161">
        <v>44713</v>
      </c>
      <c r="L280" s="43" t="s">
        <v>97</v>
      </c>
      <c r="M280" s="180" t="s">
        <v>133</v>
      </c>
      <c r="N280" s="225" t="s">
        <v>133</v>
      </c>
      <c r="O280" s="223">
        <f>VLOOKUP(E280,Lookups!$AD$3:$AE$148,2,FALSE)</f>
        <v>1.169229504</v>
      </c>
      <c r="P280" s="226">
        <f>VLOOKUP(E280,Lookups!$AH$3:$AI$148,2,FALSE)</f>
        <v>2.8760148220000001</v>
      </c>
      <c r="Q280" s="174">
        <f>VLOOKUP(E280,Lookups!$C$3:$D$249,2,FALSE)</f>
        <v>12</v>
      </c>
      <c r="R280" s="227">
        <f>VLOOKUP(E280,Lookups!$C$3:$E$148,2,FALSE)</f>
        <v>12</v>
      </c>
      <c r="S280" s="156">
        <v>0.7</v>
      </c>
      <c r="T280" s="46" t="e">
        <f>IF(#REF!="A",#REF!*0.5)+_xlfn.IFNA(#N/A,0)</f>
        <v>#REF!</v>
      </c>
      <c r="U280" s="46" t="e">
        <f>IF(#REF!="b",#REF!*0.25)+_xlfn.IFNA(#N/A,0)</f>
        <v>#REF!</v>
      </c>
      <c r="V280" s="46" t="e">
        <f>IF(#REF!="C",#REF!*0.125)+_xlfn.IFNA(#N/A,0)</f>
        <v>#REF!</v>
      </c>
      <c r="W280" s="46">
        <f t="shared" si="150"/>
        <v>0</v>
      </c>
      <c r="X280" s="46">
        <f t="shared" si="151"/>
        <v>0</v>
      </c>
      <c r="Y280" s="71">
        <f t="shared" si="152"/>
        <v>0</v>
      </c>
      <c r="Z280" s="71"/>
      <c r="AA280" s="71"/>
      <c r="AB280" s="71"/>
      <c r="AC280" s="112">
        <f t="shared" si="153"/>
        <v>0</v>
      </c>
      <c r="AD280" s="112">
        <f t="shared" si="154"/>
        <v>0</v>
      </c>
      <c r="AE280" s="53">
        <f t="shared" si="155"/>
        <v>0</v>
      </c>
      <c r="AF280" s="47">
        <f t="shared" si="156"/>
        <v>0</v>
      </c>
      <c r="AG280" s="47">
        <f t="shared" si="157"/>
        <v>0</v>
      </c>
      <c r="AH280" s="47">
        <f t="shared" si="158"/>
        <v>0</v>
      </c>
      <c r="AI280" s="47">
        <f t="shared" si="159"/>
        <v>0</v>
      </c>
      <c r="AJ280" s="47">
        <f t="shared" si="160"/>
        <v>0</v>
      </c>
      <c r="AK280" s="48">
        <f t="shared" si="161"/>
        <v>0</v>
      </c>
      <c r="AL280" s="48"/>
      <c r="AM280" s="48"/>
      <c r="AN280" s="145"/>
      <c r="AO280" s="145">
        <f t="shared" si="162"/>
        <v>0</v>
      </c>
      <c r="AP280" s="145">
        <f t="shared" si="163"/>
        <v>0</v>
      </c>
      <c r="AQ280" s="414">
        <f t="shared" si="164"/>
        <v>0</v>
      </c>
      <c r="AR280" s="197">
        <f t="shared" si="149"/>
        <v>0</v>
      </c>
      <c r="AS280" s="50">
        <f t="shared" si="165"/>
        <v>0</v>
      </c>
      <c r="AT280" s="50">
        <f t="shared" si="166"/>
        <v>0</v>
      </c>
      <c r="AU280" s="50">
        <f t="shared" si="167"/>
        <v>0</v>
      </c>
      <c r="AV280" s="50">
        <f t="shared" si="168"/>
        <v>0</v>
      </c>
      <c r="AW280" s="50">
        <f t="shared" si="140"/>
        <v>0</v>
      </c>
      <c r="AX280" s="50">
        <f t="shared" si="141"/>
        <v>0</v>
      </c>
      <c r="AY280" s="45">
        <f t="shared" si="142"/>
        <v>0</v>
      </c>
      <c r="AZ280" s="45">
        <f t="shared" si="143"/>
        <v>0</v>
      </c>
      <c r="BA280" s="429">
        <v>44482</v>
      </c>
      <c r="BB280" s="184"/>
    </row>
    <row r="281" spans="1:54" ht="15" customHeight="1" x14ac:dyDescent="0.25">
      <c r="A281" s="157" t="s">
        <v>705</v>
      </c>
      <c r="B281" s="190" t="s">
        <v>162</v>
      </c>
      <c r="C281" s="189" t="s">
        <v>166</v>
      </c>
      <c r="D281" s="188" t="s">
        <v>660</v>
      </c>
      <c r="E281" s="94" t="s">
        <v>700</v>
      </c>
      <c r="F281" s="214" t="str">
        <f>VLOOKUP(G281,Lookups!$T$3:$U$2497,2,FALSE)</f>
        <v>CAT 1</v>
      </c>
      <c r="G281" s="76" t="str">
        <f>VLOOKUP(E281,Lookups!$S$3:$T$2492,2,FALSE)</f>
        <v>xxxxxxxxxx1</v>
      </c>
      <c r="H281" s="181" t="str">
        <f t="shared" si="169"/>
        <v>Kehe East xxxxxxxxxx1</v>
      </c>
      <c r="I281" s="208"/>
      <c r="J281" s="210"/>
      <c r="K281" s="211">
        <v>43891</v>
      </c>
      <c r="L281" s="208" t="s">
        <v>96</v>
      </c>
      <c r="M281" s="170" t="s">
        <v>109</v>
      </c>
      <c r="N281" s="225">
        <v>0.5</v>
      </c>
      <c r="O281" s="223">
        <f>VLOOKUP(E281,Lookups!$AD$3:$AE$148,2,FALSE)</f>
        <v>1.2</v>
      </c>
      <c r="P281" s="226">
        <f>VLOOKUP(E281,Lookups!$AH$3:$AI$148,2,FALSE)</f>
        <v>3</v>
      </c>
      <c r="Q281" s="174">
        <f>VLOOKUP(E281,Lookups!$C$3:$D$249,2,FALSE)</f>
        <v>12</v>
      </c>
      <c r="R281" s="227">
        <f>VLOOKUP(E281,Lookups!$C$3:$E$148,2,FALSE)</f>
        <v>12</v>
      </c>
      <c r="S281" s="156"/>
      <c r="T281" s="46" t="e">
        <f>IF(#REF!="A",#REF!*0.5)+_xlfn.IFNA(#N/A,0)</f>
        <v>#REF!</v>
      </c>
      <c r="U281" s="46" t="e">
        <f>IF(#REF!="b",#REF!*0.25)+_xlfn.IFNA(#N/A,0)</f>
        <v>#REF!</v>
      </c>
      <c r="V281" s="46" t="e">
        <f>IF(#REF!="C",#REF!*0.125)+_xlfn.IFNA(#N/A,0)</f>
        <v>#REF!</v>
      </c>
      <c r="W281" s="46">
        <f t="shared" si="150"/>
        <v>1.2</v>
      </c>
      <c r="X281" s="46">
        <f t="shared" si="151"/>
        <v>0</v>
      </c>
      <c r="Y281" s="71">
        <f t="shared" si="152"/>
        <v>0</v>
      </c>
      <c r="Z281" s="71"/>
      <c r="AA281" s="71"/>
      <c r="AB281" s="71"/>
      <c r="AC281" s="112">
        <f t="shared" si="153"/>
        <v>0</v>
      </c>
      <c r="AD281" s="112">
        <f t="shared" si="154"/>
        <v>0</v>
      </c>
      <c r="AE281" s="53">
        <f t="shared" si="155"/>
        <v>0</v>
      </c>
      <c r="AF281" s="47">
        <f t="shared" si="156"/>
        <v>0</v>
      </c>
      <c r="AG281" s="47">
        <f t="shared" si="157"/>
        <v>0</v>
      </c>
      <c r="AH281" s="47">
        <f t="shared" si="158"/>
        <v>0</v>
      </c>
      <c r="AI281" s="47">
        <f t="shared" si="159"/>
        <v>0</v>
      </c>
      <c r="AJ281" s="47">
        <f t="shared" si="160"/>
        <v>0</v>
      </c>
      <c r="AK281" s="48">
        <f t="shared" si="161"/>
        <v>0</v>
      </c>
      <c r="AL281" s="48"/>
      <c r="AM281" s="48"/>
      <c r="AN281" s="145"/>
      <c r="AO281" s="145">
        <f t="shared" si="162"/>
        <v>0</v>
      </c>
      <c r="AP281" s="145">
        <f t="shared" si="163"/>
        <v>0</v>
      </c>
      <c r="AQ281" s="414">
        <f t="shared" si="164"/>
        <v>0</v>
      </c>
      <c r="AR281" s="197">
        <f t="shared" si="149"/>
        <v>0</v>
      </c>
      <c r="AS281" s="50">
        <f t="shared" si="165"/>
        <v>0</v>
      </c>
      <c r="AT281" s="50">
        <f t="shared" si="166"/>
        <v>0</v>
      </c>
      <c r="AU281" s="50">
        <f t="shared" si="167"/>
        <v>0</v>
      </c>
      <c r="AV281" s="50">
        <f t="shared" si="168"/>
        <v>0</v>
      </c>
      <c r="AW281" s="50">
        <f t="shared" si="140"/>
        <v>0</v>
      </c>
      <c r="AX281" s="50">
        <f t="shared" si="141"/>
        <v>0</v>
      </c>
      <c r="AY281" s="45">
        <f t="shared" si="142"/>
        <v>0</v>
      </c>
      <c r="AZ281" s="45">
        <f t="shared" si="143"/>
        <v>0</v>
      </c>
      <c r="BA281" s="429">
        <v>44582</v>
      </c>
      <c r="BB281" s="185"/>
    </row>
    <row r="282" spans="1:54" ht="15" customHeight="1" x14ac:dyDescent="0.25">
      <c r="A282" s="157" t="s">
        <v>705</v>
      </c>
      <c r="B282" s="190" t="s">
        <v>162</v>
      </c>
      <c r="C282" s="189" t="s">
        <v>166</v>
      </c>
      <c r="D282" s="188" t="s">
        <v>660</v>
      </c>
      <c r="E282" s="94" t="s">
        <v>701</v>
      </c>
      <c r="F282" s="214" t="str">
        <f>VLOOKUP(G282,Lookups!$T$3:$U$2497,2,FALSE)</f>
        <v>CAT 2</v>
      </c>
      <c r="G282" s="76" t="str">
        <f>VLOOKUP(E282,Lookups!$S$3:$T$2492,2,FALSE)</f>
        <v>xxxxxxxxxx2</v>
      </c>
      <c r="H282" s="181" t="str">
        <f t="shared" si="169"/>
        <v>Kehe East xxxxxxxxxx2</v>
      </c>
      <c r="I282" s="208"/>
      <c r="J282" s="210"/>
      <c r="K282" s="211">
        <v>43891</v>
      </c>
      <c r="L282" s="208" t="s">
        <v>96</v>
      </c>
      <c r="M282" s="170" t="s">
        <v>109</v>
      </c>
      <c r="N282" s="225">
        <v>0.5</v>
      </c>
      <c r="O282" s="223">
        <f>VLOOKUP(E282,Lookups!$AD$3:$AE$148,2,FALSE)</f>
        <v>1.2309971689999999</v>
      </c>
      <c r="P282" s="226">
        <f>VLOOKUP(E282,Lookups!$AH$3:$AI$148,2,FALSE)</f>
        <v>2.5038011689999999</v>
      </c>
      <c r="Q282" s="174">
        <f>VLOOKUP(E282,Lookups!$C$3:$D$249,2,FALSE)</f>
        <v>12</v>
      </c>
      <c r="R282" s="227">
        <f>VLOOKUP(E282,Lookups!$C$3:$E$148,2,FALSE)</f>
        <v>12</v>
      </c>
      <c r="S282" s="156"/>
      <c r="T282" s="46" t="e">
        <f>IF(#REF!="A",#REF!*0.5)+_xlfn.IFNA(#N/A,0)</f>
        <v>#REF!</v>
      </c>
      <c r="U282" s="46" t="e">
        <f>IF(#REF!="b",#REF!*0.25)+_xlfn.IFNA(#N/A,0)</f>
        <v>#REF!</v>
      </c>
      <c r="V282" s="46" t="e">
        <f>IF(#REF!="C",#REF!*0.125)+_xlfn.IFNA(#N/A,0)</f>
        <v>#REF!</v>
      </c>
      <c r="W282" s="46">
        <f t="shared" si="150"/>
        <v>1.2309971689999999</v>
      </c>
      <c r="X282" s="46">
        <f t="shared" si="151"/>
        <v>0</v>
      </c>
      <c r="Y282" s="71">
        <f t="shared" si="152"/>
        <v>0</v>
      </c>
      <c r="Z282" s="71"/>
      <c r="AA282" s="71"/>
      <c r="AB282" s="71"/>
      <c r="AC282" s="112">
        <f t="shared" si="153"/>
        <v>0</v>
      </c>
      <c r="AD282" s="112">
        <f t="shared" si="154"/>
        <v>0</v>
      </c>
      <c r="AE282" s="53">
        <f t="shared" si="155"/>
        <v>0</v>
      </c>
      <c r="AF282" s="47">
        <f t="shared" si="156"/>
        <v>0</v>
      </c>
      <c r="AG282" s="47">
        <f t="shared" si="157"/>
        <v>0</v>
      </c>
      <c r="AH282" s="47">
        <f t="shared" si="158"/>
        <v>0</v>
      </c>
      <c r="AI282" s="47">
        <f t="shared" si="159"/>
        <v>0</v>
      </c>
      <c r="AJ282" s="47">
        <f t="shared" si="160"/>
        <v>0</v>
      </c>
      <c r="AK282" s="48">
        <f t="shared" si="161"/>
        <v>0</v>
      </c>
      <c r="AL282" s="48"/>
      <c r="AM282" s="48"/>
      <c r="AN282" s="145"/>
      <c r="AO282" s="145">
        <f t="shared" si="162"/>
        <v>0</v>
      </c>
      <c r="AP282" s="145">
        <f t="shared" si="163"/>
        <v>0</v>
      </c>
      <c r="AQ282" s="414">
        <f t="shared" si="164"/>
        <v>0</v>
      </c>
      <c r="AR282" s="197">
        <f t="shared" si="149"/>
        <v>0</v>
      </c>
      <c r="AS282" s="50">
        <f t="shared" si="165"/>
        <v>0</v>
      </c>
      <c r="AT282" s="50">
        <f t="shared" si="166"/>
        <v>0</v>
      </c>
      <c r="AU282" s="50">
        <f t="shared" si="167"/>
        <v>0</v>
      </c>
      <c r="AV282" s="50">
        <f t="shared" si="168"/>
        <v>0</v>
      </c>
      <c r="AW282" s="50">
        <f t="shared" si="140"/>
        <v>0</v>
      </c>
      <c r="AX282" s="50">
        <f t="shared" si="141"/>
        <v>0</v>
      </c>
      <c r="AY282" s="45">
        <f t="shared" si="142"/>
        <v>0</v>
      </c>
      <c r="AZ282" s="45">
        <f t="shared" si="143"/>
        <v>0</v>
      </c>
      <c r="BA282" s="429">
        <v>44582</v>
      </c>
      <c r="BB282" s="185"/>
    </row>
    <row r="283" spans="1:54" ht="15" customHeight="1" x14ac:dyDescent="0.25">
      <c r="A283" s="157" t="s">
        <v>705</v>
      </c>
      <c r="B283" s="190" t="s">
        <v>162</v>
      </c>
      <c r="C283" s="189" t="s">
        <v>166</v>
      </c>
      <c r="D283" s="188" t="s">
        <v>660</v>
      </c>
      <c r="E283" s="191" t="s">
        <v>702</v>
      </c>
      <c r="F283" s="214" t="str">
        <f>VLOOKUP(G283,Lookups!$T$3:$U$2497,2,FALSE)</f>
        <v>CAT 3</v>
      </c>
      <c r="G283" s="76" t="str">
        <f>VLOOKUP(E283,Lookups!$S$3:$T$2492,2,FALSE)</f>
        <v>xxxxxxxxxx3</v>
      </c>
      <c r="H283" s="181" t="str">
        <f t="shared" si="169"/>
        <v>Kehe East xxxxxxxxxx3</v>
      </c>
      <c r="I283" s="208"/>
      <c r="J283" s="210"/>
      <c r="K283" s="211">
        <v>43891</v>
      </c>
      <c r="L283" s="208" t="s">
        <v>96</v>
      </c>
      <c r="M283" s="170" t="s">
        <v>109</v>
      </c>
      <c r="N283" s="225">
        <v>0.5</v>
      </c>
      <c r="O283" s="223">
        <f>VLOOKUP(E283,Lookups!$AD$3:$AE$148,2,FALSE)</f>
        <v>1.169229504</v>
      </c>
      <c r="P283" s="226">
        <f>VLOOKUP(E283,Lookups!$AH$3:$AI$148,2,FALSE)</f>
        <v>2.8760148220000001</v>
      </c>
      <c r="Q283" s="174">
        <f>VLOOKUP(E283,Lookups!$C$3:$D$249,2,FALSE)</f>
        <v>12</v>
      </c>
      <c r="R283" s="227">
        <f>VLOOKUP(E283,Lookups!$C$3:$E$148,2,FALSE)</f>
        <v>12</v>
      </c>
      <c r="S283" s="156"/>
      <c r="T283" s="46" t="e">
        <f>IF(#REF!="A",#REF!*0.5)+_xlfn.IFNA(#N/A,0)</f>
        <v>#REF!</v>
      </c>
      <c r="U283" s="46" t="e">
        <f>IF(#REF!="b",#REF!*0.25)+_xlfn.IFNA(#N/A,0)</f>
        <v>#REF!</v>
      </c>
      <c r="V283" s="46" t="e">
        <f>IF(#REF!="C",#REF!*0.125)+_xlfn.IFNA(#N/A,0)</f>
        <v>#REF!</v>
      </c>
      <c r="W283" s="46">
        <f t="shared" si="150"/>
        <v>1.169229504</v>
      </c>
      <c r="X283" s="46">
        <f t="shared" si="151"/>
        <v>0</v>
      </c>
      <c r="Y283" s="71">
        <f t="shared" si="152"/>
        <v>0</v>
      </c>
      <c r="Z283" s="71"/>
      <c r="AA283" s="71"/>
      <c r="AB283" s="71"/>
      <c r="AC283" s="112">
        <f t="shared" si="153"/>
        <v>0</v>
      </c>
      <c r="AD283" s="112">
        <f t="shared" si="154"/>
        <v>0</v>
      </c>
      <c r="AE283" s="53">
        <f t="shared" si="155"/>
        <v>0</v>
      </c>
      <c r="AF283" s="47">
        <f t="shared" si="156"/>
        <v>0</v>
      </c>
      <c r="AG283" s="47">
        <f t="shared" si="157"/>
        <v>0</v>
      </c>
      <c r="AH283" s="47">
        <f t="shared" si="158"/>
        <v>0</v>
      </c>
      <c r="AI283" s="47">
        <f t="shared" si="159"/>
        <v>0</v>
      </c>
      <c r="AJ283" s="47">
        <f t="shared" si="160"/>
        <v>0</v>
      </c>
      <c r="AK283" s="48">
        <f t="shared" si="161"/>
        <v>0</v>
      </c>
      <c r="AL283" s="48"/>
      <c r="AM283" s="48"/>
      <c r="AN283" s="145"/>
      <c r="AO283" s="145">
        <f t="shared" si="162"/>
        <v>0</v>
      </c>
      <c r="AP283" s="145">
        <f t="shared" si="163"/>
        <v>0</v>
      </c>
      <c r="AQ283" s="414">
        <f t="shared" si="164"/>
        <v>0</v>
      </c>
      <c r="AR283" s="197">
        <f t="shared" si="149"/>
        <v>0</v>
      </c>
      <c r="AS283" s="50">
        <f t="shared" si="165"/>
        <v>0</v>
      </c>
      <c r="AT283" s="50">
        <f t="shared" si="166"/>
        <v>0</v>
      </c>
      <c r="AU283" s="50">
        <f t="shared" si="167"/>
        <v>0</v>
      </c>
      <c r="AV283" s="50">
        <f t="shared" si="168"/>
        <v>0</v>
      </c>
      <c r="AW283" s="50">
        <f t="shared" si="140"/>
        <v>0</v>
      </c>
      <c r="AX283" s="50">
        <f t="shared" si="141"/>
        <v>0</v>
      </c>
      <c r="AY283" s="45">
        <f t="shared" si="142"/>
        <v>0</v>
      </c>
      <c r="AZ283" s="45">
        <f t="shared" si="143"/>
        <v>0</v>
      </c>
      <c r="BA283" s="429">
        <v>44582</v>
      </c>
      <c r="BB283" s="185"/>
    </row>
    <row r="284" spans="1:54" ht="15" customHeight="1" x14ac:dyDescent="0.25">
      <c r="A284" s="157" t="s">
        <v>705</v>
      </c>
      <c r="B284" s="190" t="s">
        <v>162</v>
      </c>
      <c r="C284" s="189" t="s">
        <v>166</v>
      </c>
      <c r="D284" s="188" t="s">
        <v>660</v>
      </c>
      <c r="E284" s="191" t="s">
        <v>703</v>
      </c>
      <c r="F284" s="214" t="str">
        <f>VLOOKUP(G284,Lookups!$T$3:$U$2497,2,FALSE)</f>
        <v>CAT 4</v>
      </c>
      <c r="G284" s="76" t="str">
        <f>VLOOKUP(E284,Lookups!$S$3:$T$2492,2,FALSE)</f>
        <v>xxxxxxxxxx4</v>
      </c>
      <c r="H284" s="181" t="str">
        <f t="shared" si="169"/>
        <v>Kehe East xxxxxxxxxx4</v>
      </c>
      <c r="I284" s="208"/>
      <c r="J284" s="210"/>
      <c r="K284" s="211">
        <v>43891</v>
      </c>
      <c r="L284" s="208" t="s">
        <v>96</v>
      </c>
      <c r="M284" s="164" t="s">
        <v>109</v>
      </c>
      <c r="N284" s="225">
        <v>0.5</v>
      </c>
      <c r="O284" s="223">
        <f>VLOOKUP(E284,Lookups!$AD$3:$AE$148,2,FALSE)</f>
        <v>1.2623833040000001</v>
      </c>
      <c r="P284" s="226">
        <f>VLOOKUP(E284,Lookups!$AH$3:$AI$148,2,FALSE)</f>
        <v>2.370249088</v>
      </c>
      <c r="Q284" s="174">
        <f>VLOOKUP(E284,Lookups!$C$3:$D$249,2,FALSE)</f>
        <v>12</v>
      </c>
      <c r="R284" s="227">
        <f>VLOOKUP(E284,Lookups!$C$3:$E$148,2,FALSE)</f>
        <v>12</v>
      </c>
      <c r="S284" s="156"/>
      <c r="T284" s="46" t="e">
        <f>IF(#REF!="A",#REF!*0.5)+_xlfn.IFNA(#N/A,0)</f>
        <v>#REF!</v>
      </c>
      <c r="U284" s="46" t="e">
        <f>IF(#REF!="b",#REF!*0.25)+_xlfn.IFNA(#N/A,0)</f>
        <v>#REF!</v>
      </c>
      <c r="V284" s="46" t="e">
        <f>IF(#REF!="C",#REF!*0.125)+_xlfn.IFNA(#N/A,0)</f>
        <v>#REF!</v>
      </c>
      <c r="W284" s="46">
        <f t="shared" si="150"/>
        <v>1.2623833040000001</v>
      </c>
      <c r="X284" s="46">
        <f t="shared" si="151"/>
        <v>0</v>
      </c>
      <c r="Y284" s="71">
        <f t="shared" si="152"/>
        <v>0</v>
      </c>
      <c r="Z284" s="71"/>
      <c r="AA284" s="71"/>
      <c r="AB284" s="71"/>
      <c r="AC284" s="112">
        <f t="shared" si="153"/>
        <v>0</v>
      </c>
      <c r="AD284" s="112">
        <f t="shared" si="154"/>
        <v>0</v>
      </c>
      <c r="AE284" s="53">
        <f t="shared" si="155"/>
        <v>0</v>
      </c>
      <c r="AF284" s="47">
        <f t="shared" si="156"/>
        <v>0</v>
      </c>
      <c r="AG284" s="47">
        <f t="shared" si="157"/>
        <v>0</v>
      </c>
      <c r="AH284" s="47">
        <f t="shared" si="158"/>
        <v>0</v>
      </c>
      <c r="AI284" s="47">
        <f t="shared" si="159"/>
        <v>0</v>
      </c>
      <c r="AJ284" s="47">
        <f t="shared" si="160"/>
        <v>0</v>
      </c>
      <c r="AK284" s="48">
        <f t="shared" si="161"/>
        <v>0</v>
      </c>
      <c r="AL284" s="48"/>
      <c r="AM284" s="48"/>
      <c r="AN284" s="145"/>
      <c r="AO284" s="145">
        <f t="shared" si="162"/>
        <v>0</v>
      </c>
      <c r="AP284" s="145">
        <f t="shared" si="163"/>
        <v>0</v>
      </c>
      <c r="AQ284" s="414">
        <f t="shared" si="164"/>
        <v>0</v>
      </c>
      <c r="AR284" s="197">
        <f t="shared" si="149"/>
        <v>0</v>
      </c>
      <c r="AS284" s="50">
        <f t="shared" si="165"/>
        <v>0</v>
      </c>
      <c r="AT284" s="50">
        <f t="shared" si="166"/>
        <v>0</v>
      </c>
      <c r="AU284" s="50">
        <f t="shared" si="167"/>
        <v>0</v>
      </c>
      <c r="AV284" s="50">
        <f t="shared" si="168"/>
        <v>0</v>
      </c>
      <c r="AW284" s="50">
        <f t="shared" si="140"/>
        <v>0</v>
      </c>
      <c r="AX284" s="50">
        <f t="shared" si="141"/>
        <v>0</v>
      </c>
      <c r="AY284" s="45">
        <f t="shared" si="142"/>
        <v>0</v>
      </c>
      <c r="AZ284" s="45">
        <f t="shared" si="143"/>
        <v>0</v>
      </c>
      <c r="BA284" s="429">
        <v>44582</v>
      </c>
      <c r="BB284" s="185"/>
    </row>
    <row r="285" spans="1:54" ht="15" customHeight="1" x14ac:dyDescent="0.25">
      <c r="A285" s="157" t="s">
        <v>705</v>
      </c>
      <c r="B285" s="190" t="s">
        <v>162</v>
      </c>
      <c r="C285" s="189" t="s">
        <v>166</v>
      </c>
      <c r="D285" s="188" t="s">
        <v>660</v>
      </c>
      <c r="E285" s="191" t="s">
        <v>704</v>
      </c>
      <c r="F285" s="214" t="str">
        <f>VLOOKUP(G285,Lookups!$T$3:$U$2497,2,FALSE)</f>
        <v>CAT 5</v>
      </c>
      <c r="G285" s="76" t="str">
        <f>VLOOKUP(E285,Lookups!$S$3:$T$2492,2,FALSE)</f>
        <v>xxxxxxxxxx5</v>
      </c>
      <c r="H285" s="181" t="str">
        <f t="shared" si="169"/>
        <v>Kehe East xxxxxxxxxx5</v>
      </c>
      <c r="I285" s="208"/>
      <c r="J285" s="210"/>
      <c r="K285" s="211">
        <v>43891</v>
      </c>
      <c r="L285" s="208" t="s">
        <v>96</v>
      </c>
      <c r="M285" s="170" t="s">
        <v>109</v>
      </c>
      <c r="N285" s="225">
        <v>0.5</v>
      </c>
      <c r="O285" s="223">
        <f>VLOOKUP(E285,Lookups!$AD$3:$AE$148,2,FALSE)</f>
        <v>1.0035713159999999</v>
      </c>
      <c r="P285" s="226">
        <f>VLOOKUP(E285,Lookups!$AH$3:$AI$148,2,FALSE)</f>
        <v>1.926370728</v>
      </c>
      <c r="Q285" s="174">
        <f>VLOOKUP(E285,Lookups!$C$3:$D$249,2,FALSE)</f>
        <v>12</v>
      </c>
      <c r="R285" s="227">
        <f>VLOOKUP(E285,Lookups!$C$3:$E$148,2,FALSE)</f>
        <v>12</v>
      </c>
      <c r="S285" s="156"/>
      <c r="T285" s="46" t="e">
        <f>IF(#REF!="A",#REF!*0.5)+_xlfn.IFNA(#N/A,0)</f>
        <v>#REF!</v>
      </c>
      <c r="U285" s="46" t="e">
        <f>IF(#REF!="b",#REF!*0.25)+_xlfn.IFNA(#N/A,0)</f>
        <v>#REF!</v>
      </c>
      <c r="V285" s="46" t="e">
        <f>IF(#REF!="C",#REF!*0.125)+_xlfn.IFNA(#N/A,0)</f>
        <v>#REF!</v>
      </c>
      <c r="W285" s="46">
        <f t="shared" si="150"/>
        <v>1.0035713159999999</v>
      </c>
      <c r="X285" s="46">
        <f t="shared" si="151"/>
        <v>0</v>
      </c>
      <c r="Y285" s="71">
        <f t="shared" si="152"/>
        <v>0</v>
      </c>
      <c r="Z285" s="71"/>
      <c r="AA285" s="71"/>
      <c r="AB285" s="71"/>
      <c r="AC285" s="112">
        <f t="shared" si="153"/>
        <v>0</v>
      </c>
      <c r="AD285" s="112">
        <f t="shared" si="154"/>
        <v>0</v>
      </c>
      <c r="AE285" s="53">
        <f t="shared" si="155"/>
        <v>0</v>
      </c>
      <c r="AF285" s="47">
        <f t="shared" si="156"/>
        <v>0</v>
      </c>
      <c r="AG285" s="47">
        <f t="shared" si="157"/>
        <v>0</v>
      </c>
      <c r="AH285" s="47">
        <f t="shared" si="158"/>
        <v>0</v>
      </c>
      <c r="AI285" s="47">
        <f t="shared" si="159"/>
        <v>0</v>
      </c>
      <c r="AJ285" s="47">
        <f t="shared" si="160"/>
        <v>0</v>
      </c>
      <c r="AK285" s="48">
        <f t="shared" si="161"/>
        <v>0</v>
      </c>
      <c r="AL285" s="48"/>
      <c r="AM285" s="48"/>
      <c r="AN285" s="145"/>
      <c r="AO285" s="145">
        <f t="shared" si="162"/>
        <v>0</v>
      </c>
      <c r="AP285" s="145">
        <f t="shared" si="163"/>
        <v>0</v>
      </c>
      <c r="AQ285" s="414">
        <f t="shared" si="164"/>
        <v>0</v>
      </c>
      <c r="AR285" s="197">
        <f t="shared" si="149"/>
        <v>0</v>
      </c>
      <c r="AS285" s="50">
        <f t="shared" si="165"/>
        <v>0</v>
      </c>
      <c r="AT285" s="50">
        <f t="shared" si="166"/>
        <v>0</v>
      </c>
      <c r="AU285" s="50">
        <f t="shared" si="167"/>
        <v>0</v>
      </c>
      <c r="AV285" s="50">
        <f t="shared" si="168"/>
        <v>0</v>
      </c>
      <c r="AW285" s="50">
        <f t="shared" si="140"/>
        <v>0</v>
      </c>
      <c r="AX285" s="50">
        <f t="shared" si="141"/>
        <v>0</v>
      </c>
      <c r="AY285" s="45">
        <f t="shared" si="142"/>
        <v>0</v>
      </c>
      <c r="AZ285" s="45">
        <f t="shared" si="143"/>
        <v>0</v>
      </c>
      <c r="BA285" s="429">
        <v>44582</v>
      </c>
      <c r="BB285" s="185"/>
    </row>
    <row r="286" spans="1:54" ht="15" customHeight="1" x14ac:dyDescent="0.25">
      <c r="A286" s="43" t="s">
        <v>706</v>
      </c>
      <c r="B286" s="190" t="s">
        <v>664</v>
      </c>
      <c r="C286" s="189" t="s">
        <v>164</v>
      </c>
      <c r="D286" s="188" t="s">
        <v>660</v>
      </c>
      <c r="E286" s="94" t="s">
        <v>700</v>
      </c>
      <c r="F286" s="214" t="str">
        <f>VLOOKUP(G286,Lookups!$T$3:$U$2497,2,FALSE)</f>
        <v>CAT 1</v>
      </c>
      <c r="G286" s="76" t="str">
        <f>VLOOKUP(E286,Lookups!$S$3:$T$2492,2,FALSE)</f>
        <v>xxxxxxxxxx1</v>
      </c>
      <c r="H286" s="181" t="str">
        <f t="shared" si="169"/>
        <v>UNFI East xxxxxxxxxx1</v>
      </c>
      <c r="I286" s="208">
        <v>4</v>
      </c>
      <c r="J286" s="210">
        <v>40</v>
      </c>
      <c r="K286" s="211">
        <v>44223</v>
      </c>
      <c r="L286" s="210" t="s">
        <v>99</v>
      </c>
      <c r="M286" s="164">
        <v>44531</v>
      </c>
      <c r="N286" s="225">
        <v>1</v>
      </c>
      <c r="O286" s="223">
        <f>VLOOKUP(E286,Lookups!$AD$3:$AE$148,2,FALSE)</f>
        <v>1.2</v>
      </c>
      <c r="P286" s="226">
        <f>VLOOKUP(E286,Lookups!$AH$3:$AI$148,2,FALSE)</f>
        <v>3</v>
      </c>
      <c r="Q286" s="174">
        <f>VLOOKUP(E286,Lookups!$C$3:$D$249,2,FALSE)</f>
        <v>12</v>
      </c>
      <c r="R286" s="227">
        <f>VLOOKUP(E286,Lookups!$C$3:$E$148,2,FALSE)</f>
        <v>12</v>
      </c>
      <c r="S286" s="156"/>
      <c r="T286" s="46" t="e">
        <f>IF(#REF!="A",#REF!*0.5)+_xlfn.IFNA(#N/A,0)</f>
        <v>#REF!</v>
      </c>
      <c r="U286" s="46" t="e">
        <f>IF(#REF!="b",#REF!*0.25)+_xlfn.IFNA(#N/A,0)</f>
        <v>#REF!</v>
      </c>
      <c r="V286" s="46" t="e">
        <f>IF(#REF!="C",#REF!*0.125)+_xlfn.IFNA(#N/A,0)</f>
        <v>#REF!</v>
      </c>
      <c r="W286" s="46">
        <f t="shared" si="150"/>
        <v>1.2</v>
      </c>
      <c r="X286" s="46">
        <f t="shared" si="151"/>
        <v>0</v>
      </c>
      <c r="Y286" s="71">
        <f t="shared" si="152"/>
        <v>0</v>
      </c>
      <c r="Z286" s="71"/>
      <c r="AA286" s="71"/>
      <c r="AB286" s="71"/>
      <c r="AC286" s="112">
        <f t="shared" si="153"/>
        <v>48</v>
      </c>
      <c r="AD286" s="112">
        <f t="shared" si="154"/>
        <v>0</v>
      </c>
      <c r="AE286" s="53">
        <f t="shared" si="155"/>
        <v>0</v>
      </c>
      <c r="AF286" s="47">
        <f t="shared" si="156"/>
        <v>0</v>
      </c>
      <c r="AG286" s="47">
        <f t="shared" si="157"/>
        <v>0</v>
      </c>
      <c r="AH286" s="47">
        <f t="shared" si="158"/>
        <v>0</v>
      </c>
      <c r="AI286" s="47">
        <f t="shared" si="159"/>
        <v>2496</v>
      </c>
      <c r="AJ286" s="47">
        <f t="shared" si="160"/>
        <v>0</v>
      </c>
      <c r="AK286" s="48">
        <f t="shared" si="161"/>
        <v>0</v>
      </c>
      <c r="AL286" s="48"/>
      <c r="AM286" s="48"/>
      <c r="AN286" s="145"/>
      <c r="AO286" s="145">
        <f t="shared" si="162"/>
        <v>208</v>
      </c>
      <c r="AP286" s="145">
        <f t="shared" si="163"/>
        <v>0</v>
      </c>
      <c r="AQ286" s="414">
        <f t="shared" si="164"/>
        <v>208</v>
      </c>
      <c r="AR286" s="197">
        <f t="shared" si="149"/>
        <v>17.333333333333332</v>
      </c>
      <c r="AS286" s="50">
        <f t="shared" si="165"/>
        <v>0</v>
      </c>
      <c r="AT286" s="50">
        <f t="shared" si="166"/>
        <v>0</v>
      </c>
      <c r="AU286" s="50">
        <f t="shared" si="167"/>
        <v>0</v>
      </c>
      <c r="AV286" s="50">
        <f t="shared" si="168"/>
        <v>0</v>
      </c>
      <c r="AW286" s="50">
        <f t="shared" si="140"/>
        <v>29952</v>
      </c>
      <c r="AX286" s="50">
        <f t="shared" si="141"/>
        <v>0</v>
      </c>
      <c r="AY286" s="45">
        <f t="shared" si="142"/>
        <v>29952</v>
      </c>
      <c r="AZ286" s="437">
        <f t="shared" si="143"/>
        <v>2496</v>
      </c>
      <c r="BA286" s="441">
        <v>44579</v>
      </c>
      <c r="BB286" s="183"/>
    </row>
    <row r="287" spans="1:54" ht="15" customHeight="1" x14ac:dyDescent="0.25">
      <c r="A287" s="43" t="s">
        <v>706</v>
      </c>
      <c r="B287" s="190" t="s">
        <v>664</v>
      </c>
      <c r="C287" s="189" t="s">
        <v>164</v>
      </c>
      <c r="D287" s="188" t="s">
        <v>660</v>
      </c>
      <c r="E287" s="94" t="s">
        <v>701</v>
      </c>
      <c r="F287" s="214" t="str">
        <f>VLOOKUP(G287,Lookups!$T$3:$U$2497,2,FALSE)</f>
        <v>CAT 2</v>
      </c>
      <c r="G287" s="76" t="str">
        <f>VLOOKUP(E287,Lookups!$S$3:$T$2492,2,FALSE)</f>
        <v>xxxxxxxxxx2</v>
      </c>
      <c r="H287" s="181" t="str">
        <f t="shared" si="169"/>
        <v>UNFI East xxxxxxxxxx2</v>
      </c>
      <c r="I287" s="208"/>
      <c r="J287" s="208">
        <v>50</v>
      </c>
      <c r="K287" s="100">
        <v>44501</v>
      </c>
      <c r="L287" s="208" t="s">
        <v>99</v>
      </c>
      <c r="M287" s="165">
        <v>44562</v>
      </c>
      <c r="N287" s="225">
        <v>1</v>
      </c>
      <c r="O287" s="223">
        <f>VLOOKUP(E287,Lookups!$AD$3:$AE$148,2,FALSE)</f>
        <v>1.2309971689999999</v>
      </c>
      <c r="P287" s="226">
        <f>VLOOKUP(E287,Lookups!$AH$3:$AI$148,2,FALSE)</f>
        <v>2.5038011689999999</v>
      </c>
      <c r="Q287" s="174">
        <f>VLOOKUP(E287,Lookups!$C$3:$D$249,2,FALSE)</f>
        <v>12</v>
      </c>
      <c r="R287" s="227">
        <f>VLOOKUP(E287,Lookups!$C$3:$E$148,2,FALSE)</f>
        <v>12</v>
      </c>
      <c r="S287" s="155"/>
      <c r="T287" s="46" t="e">
        <f>IF(#REF!="A",#REF!*0.5)+_xlfn.IFNA(#N/A,0)</f>
        <v>#REF!</v>
      </c>
      <c r="U287" s="46" t="e">
        <f>IF(#REF!="b",#REF!*0.25)+_xlfn.IFNA(#N/A,0)</f>
        <v>#REF!</v>
      </c>
      <c r="V287" s="46" t="e">
        <f>IF(#REF!="C",#REF!*0.125)+_xlfn.IFNA(#N/A,0)</f>
        <v>#REF!</v>
      </c>
      <c r="W287" s="46">
        <f t="shared" si="150"/>
        <v>1.2309971689999999</v>
      </c>
      <c r="X287" s="46">
        <f t="shared" si="151"/>
        <v>0</v>
      </c>
      <c r="Y287" s="71">
        <f t="shared" si="152"/>
        <v>0</v>
      </c>
      <c r="Z287" s="71"/>
      <c r="AA287" s="71"/>
      <c r="AB287" s="71"/>
      <c r="AC287" s="112">
        <f t="shared" si="153"/>
        <v>61.549858449999995</v>
      </c>
      <c r="AD287" s="112">
        <f t="shared" si="154"/>
        <v>0</v>
      </c>
      <c r="AE287" s="53">
        <f t="shared" si="155"/>
        <v>0</v>
      </c>
      <c r="AF287" s="47">
        <f t="shared" si="156"/>
        <v>0</v>
      </c>
      <c r="AG287" s="47">
        <f t="shared" si="157"/>
        <v>0</v>
      </c>
      <c r="AH287" s="47">
        <f t="shared" si="158"/>
        <v>0</v>
      </c>
      <c r="AI287" s="47">
        <f t="shared" si="159"/>
        <v>3200.5926393999998</v>
      </c>
      <c r="AJ287" s="47">
        <f t="shared" si="160"/>
        <v>0</v>
      </c>
      <c r="AK287" s="48">
        <f t="shared" si="161"/>
        <v>0</v>
      </c>
      <c r="AL287" s="48"/>
      <c r="AM287" s="48"/>
      <c r="AN287" s="145"/>
      <c r="AO287" s="145">
        <f t="shared" si="162"/>
        <v>266.71605328333334</v>
      </c>
      <c r="AP287" s="145">
        <f t="shared" si="163"/>
        <v>0</v>
      </c>
      <c r="AQ287" s="414">
        <f t="shared" si="164"/>
        <v>266.71605328333334</v>
      </c>
      <c r="AR287" s="197">
        <f t="shared" si="149"/>
        <v>22.22633777361111</v>
      </c>
      <c r="AS287" s="50">
        <f t="shared" si="165"/>
        <v>0</v>
      </c>
      <c r="AT287" s="50">
        <f t="shared" si="166"/>
        <v>0</v>
      </c>
      <c r="AU287" s="50">
        <f t="shared" si="167"/>
        <v>0</v>
      </c>
      <c r="AV287" s="50">
        <f t="shared" si="168"/>
        <v>0</v>
      </c>
      <c r="AW287" s="50">
        <f t="shared" si="140"/>
        <v>38407.111672799998</v>
      </c>
      <c r="AX287" s="50">
        <f t="shared" si="141"/>
        <v>0</v>
      </c>
      <c r="AY287" s="45">
        <f t="shared" si="142"/>
        <v>38407.111672799998</v>
      </c>
      <c r="AZ287" s="437">
        <f t="shared" si="143"/>
        <v>3200.5926393999998</v>
      </c>
      <c r="BA287" s="439">
        <v>44579</v>
      </c>
      <c r="BB287" s="216"/>
    </row>
    <row r="288" spans="1:54" ht="15" customHeight="1" x14ac:dyDescent="0.25">
      <c r="A288" s="43" t="s">
        <v>706</v>
      </c>
      <c r="B288" s="190" t="s">
        <v>664</v>
      </c>
      <c r="C288" s="189" t="s">
        <v>164</v>
      </c>
      <c r="D288" s="188" t="s">
        <v>660</v>
      </c>
      <c r="E288" s="191" t="s">
        <v>702</v>
      </c>
      <c r="F288" s="214" t="str">
        <f>VLOOKUP(G288,Lookups!$T$3:$U$2497,2,FALSE)</f>
        <v>CAT 3</v>
      </c>
      <c r="G288" s="76" t="str">
        <f>VLOOKUP(E288,Lookups!$S$3:$T$2492,2,FALSE)</f>
        <v>xxxxxxxxxx3</v>
      </c>
      <c r="H288" s="181" t="str">
        <f t="shared" si="169"/>
        <v>UNFI East xxxxxxxxxx3</v>
      </c>
      <c r="I288" s="208"/>
      <c r="J288" s="208">
        <v>50</v>
      </c>
      <c r="K288" s="100">
        <v>44501</v>
      </c>
      <c r="L288" s="208" t="s">
        <v>99</v>
      </c>
      <c r="M288" s="165">
        <v>44562</v>
      </c>
      <c r="N288" s="225">
        <v>1</v>
      </c>
      <c r="O288" s="223">
        <f>VLOOKUP(E288,Lookups!$AD$3:$AE$148,2,FALSE)</f>
        <v>1.169229504</v>
      </c>
      <c r="P288" s="226">
        <f>VLOOKUP(E288,Lookups!$AH$3:$AI$148,2,FALSE)</f>
        <v>2.8760148220000001</v>
      </c>
      <c r="Q288" s="174">
        <f>VLOOKUP(E288,Lookups!$C$3:$D$249,2,FALSE)</f>
        <v>12</v>
      </c>
      <c r="R288" s="227">
        <f>VLOOKUP(E288,Lookups!$C$3:$E$148,2,FALSE)</f>
        <v>12</v>
      </c>
      <c r="S288" s="155"/>
      <c r="T288" s="46" t="e">
        <f>IF(#REF!="A",#REF!*0.5)+_xlfn.IFNA(#N/A,0)</f>
        <v>#REF!</v>
      </c>
      <c r="U288" s="46" t="e">
        <f>IF(#REF!="b",#REF!*0.25)+_xlfn.IFNA(#N/A,0)</f>
        <v>#REF!</v>
      </c>
      <c r="V288" s="46" t="e">
        <f>IF(#REF!="C",#REF!*0.125)+_xlfn.IFNA(#N/A,0)</f>
        <v>#REF!</v>
      </c>
      <c r="W288" s="46">
        <f t="shared" si="150"/>
        <v>1.169229504</v>
      </c>
      <c r="X288" s="46">
        <f t="shared" si="151"/>
        <v>0</v>
      </c>
      <c r="Y288" s="71">
        <f t="shared" si="152"/>
        <v>0</v>
      </c>
      <c r="Z288" s="71"/>
      <c r="AA288" s="71"/>
      <c r="AB288" s="71"/>
      <c r="AC288" s="112">
        <f t="shared" si="153"/>
        <v>58.461475200000002</v>
      </c>
      <c r="AD288" s="112">
        <f t="shared" si="154"/>
        <v>0</v>
      </c>
      <c r="AE288" s="53">
        <f t="shared" si="155"/>
        <v>0</v>
      </c>
      <c r="AF288" s="47">
        <f t="shared" si="156"/>
        <v>0</v>
      </c>
      <c r="AG288" s="47">
        <f t="shared" si="157"/>
        <v>0</v>
      </c>
      <c r="AH288" s="47">
        <f t="shared" si="158"/>
        <v>0</v>
      </c>
      <c r="AI288" s="47">
        <f t="shared" si="159"/>
        <v>3039.9967104000002</v>
      </c>
      <c r="AJ288" s="47">
        <f t="shared" si="160"/>
        <v>0</v>
      </c>
      <c r="AK288" s="48">
        <f t="shared" si="161"/>
        <v>0</v>
      </c>
      <c r="AL288" s="48"/>
      <c r="AM288" s="48"/>
      <c r="AN288" s="145"/>
      <c r="AO288" s="145">
        <f t="shared" si="162"/>
        <v>253.33305920000001</v>
      </c>
      <c r="AP288" s="145">
        <f t="shared" si="163"/>
        <v>0</v>
      </c>
      <c r="AQ288" s="414">
        <f t="shared" si="164"/>
        <v>253.33305920000001</v>
      </c>
      <c r="AR288" s="197">
        <f t="shared" si="149"/>
        <v>21.111088266666666</v>
      </c>
      <c r="AS288" s="50">
        <f t="shared" si="165"/>
        <v>0</v>
      </c>
      <c r="AT288" s="50">
        <f t="shared" si="166"/>
        <v>0</v>
      </c>
      <c r="AU288" s="50">
        <f t="shared" si="167"/>
        <v>0</v>
      </c>
      <c r="AV288" s="50">
        <f t="shared" si="168"/>
        <v>0</v>
      </c>
      <c r="AW288" s="50">
        <f t="shared" si="140"/>
        <v>36479.960524800001</v>
      </c>
      <c r="AX288" s="50">
        <f t="shared" si="141"/>
        <v>0</v>
      </c>
      <c r="AY288" s="45">
        <f t="shared" si="142"/>
        <v>36479.960524800001</v>
      </c>
      <c r="AZ288" s="437">
        <f t="shared" si="143"/>
        <v>3039.9967104000002</v>
      </c>
      <c r="BA288" s="439">
        <v>44579</v>
      </c>
      <c r="BB288" s="216"/>
    </row>
    <row r="289" spans="1:54" ht="15" customHeight="1" x14ac:dyDescent="0.25">
      <c r="A289" s="43" t="s">
        <v>706</v>
      </c>
      <c r="B289" s="190" t="s">
        <v>664</v>
      </c>
      <c r="C289" s="189" t="s">
        <v>164</v>
      </c>
      <c r="D289" s="188" t="s">
        <v>660</v>
      </c>
      <c r="E289" s="191" t="s">
        <v>703</v>
      </c>
      <c r="F289" s="214" t="str">
        <f>VLOOKUP(G289,Lookups!$T$3:$U$2497,2,FALSE)</f>
        <v>CAT 4</v>
      </c>
      <c r="G289" s="76" t="str">
        <f>VLOOKUP(E289,Lookups!$S$3:$T$2492,2,FALSE)</f>
        <v>xxxxxxxxxx4</v>
      </c>
      <c r="H289" s="181" t="str">
        <f t="shared" si="169"/>
        <v>UNFI East xxxxxxxxxx4</v>
      </c>
      <c r="I289" s="208"/>
      <c r="J289" s="208">
        <v>50</v>
      </c>
      <c r="K289" s="100">
        <v>44501</v>
      </c>
      <c r="L289" s="208" t="s">
        <v>99</v>
      </c>
      <c r="M289" s="165">
        <v>44562</v>
      </c>
      <c r="N289" s="225">
        <v>1</v>
      </c>
      <c r="O289" s="223">
        <f>VLOOKUP(E289,Lookups!$AD$3:$AE$148,2,FALSE)</f>
        <v>1.2623833040000001</v>
      </c>
      <c r="P289" s="226">
        <f>VLOOKUP(E289,Lookups!$AH$3:$AI$148,2,FALSE)</f>
        <v>2.370249088</v>
      </c>
      <c r="Q289" s="174">
        <f>VLOOKUP(E289,Lookups!$C$3:$D$249,2,FALSE)</f>
        <v>12</v>
      </c>
      <c r="R289" s="227">
        <f>VLOOKUP(E289,Lookups!$C$3:$E$148,2,FALSE)</f>
        <v>12</v>
      </c>
      <c r="S289" s="155"/>
      <c r="T289" s="46" t="e">
        <f>IF(#REF!="A",#REF!*0.5)+_xlfn.IFNA(#N/A,0)</f>
        <v>#REF!</v>
      </c>
      <c r="U289" s="46" t="e">
        <f>IF(#REF!="b",#REF!*0.25)+_xlfn.IFNA(#N/A,0)</f>
        <v>#REF!</v>
      </c>
      <c r="V289" s="46" t="e">
        <f>IF(#REF!="C",#REF!*0.125)+_xlfn.IFNA(#N/A,0)</f>
        <v>#REF!</v>
      </c>
      <c r="W289" s="46">
        <f t="shared" si="150"/>
        <v>1.2623833040000001</v>
      </c>
      <c r="X289" s="46">
        <f t="shared" si="151"/>
        <v>0</v>
      </c>
      <c r="Y289" s="71">
        <f t="shared" si="152"/>
        <v>0</v>
      </c>
      <c r="Z289" s="71"/>
      <c r="AA289" s="71"/>
      <c r="AB289" s="71"/>
      <c r="AC289" s="112">
        <f t="shared" si="153"/>
        <v>63.119165200000005</v>
      </c>
      <c r="AD289" s="112">
        <f t="shared" si="154"/>
        <v>0</v>
      </c>
      <c r="AE289" s="53">
        <f t="shared" si="155"/>
        <v>0</v>
      </c>
      <c r="AF289" s="47">
        <f t="shared" si="156"/>
        <v>0</v>
      </c>
      <c r="AG289" s="47">
        <f t="shared" si="157"/>
        <v>0</v>
      </c>
      <c r="AH289" s="47">
        <f t="shared" si="158"/>
        <v>0</v>
      </c>
      <c r="AI289" s="47">
        <f t="shared" si="159"/>
        <v>3282.1965904000003</v>
      </c>
      <c r="AJ289" s="47">
        <f t="shared" si="160"/>
        <v>0</v>
      </c>
      <c r="AK289" s="48">
        <f t="shared" si="161"/>
        <v>0</v>
      </c>
      <c r="AL289" s="48"/>
      <c r="AM289" s="48"/>
      <c r="AN289" s="145"/>
      <c r="AO289" s="145">
        <f t="shared" si="162"/>
        <v>273.51638253333334</v>
      </c>
      <c r="AP289" s="145">
        <f t="shared" si="163"/>
        <v>0</v>
      </c>
      <c r="AQ289" s="414">
        <f t="shared" si="164"/>
        <v>273.51638253333334</v>
      </c>
      <c r="AR289" s="197">
        <f t="shared" si="149"/>
        <v>22.793031877777779</v>
      </c>
      <c r="AS289" s="50">
        <f t="shared" si="165"/>
        <v>0</v>
      </c>
      <c r="AT289" s="50">
        <f t="shared" si="166"/>
        <v>0</v>
      </c>
      <c r="AU289" s="50">
        <f t="shared" si="167"/>
        <v>0</v>
      </c>
      <c r="AV289" s="50">
        <f t="shared" si="168"/>
        <v>0</v>
      </c>
      <c r="AW289" s="50">
        <f t="shared" si="140"/>
        <v>39386.359084800002</v>
      </c>
      <c r="AX289" s="50">
        <f t="shared" si="141"/>
        <v>0</v>
      </c>
      <c r="AY289" s="45">
        <f t="shared" si="142"/>
        <v>39386.359084800002</v>
      </c>
      <c r="AZ289" s="45">
        <f t="shared" si="143"/>
        <v>3282.1965904000003</v>
      </c>
      <c r="BA289" s="426">
        <v>44579</v>
      </c>
      <c r="BB289" s="185"/>
    </row>
    <row r="290" spans="1:54" ht="15" customHeight="1" x14ac:dyDescent="0.25">
      <c r="A290" s="43" t="s">
        <v>706</v>
      </c>
      <c r="B290" s="179" t="s">
        <v>664</v>
      </c>
      <c r="C290" s="178" t="s">
        <v>164</v>
      </c>
      <c r="D290" s="188" t="s">
        <v>660</v>
      </c>
      <c r="E290" s="191" t="s">
        <v>704</v>
      </c>
      <c r="F290" s="214" t="str">
        <f>VLOOKUP(G290,Lookups!$T$3:$U$2497,2,FALSE)</f>
        <v>CAT 5</v>
      </c>
      <c r="G290" s="76" t="str">
        <f>VLOOKUP(E290,Lookups!$S$3:$T$2492,2,FALSE)</f>
        <v>xxxxxxxxxx5</v>
      </c>
      <c r="H290" s="181" t="str">
        <f t="shared" si="169"/>
        <v>UNFI East xxxxxxxxxx5</v>
      </c>
      <c r="I290" s="43"/>
      <c r="J290" s="162">
        <v>100</v>
      </c>
      <c r="K290" s="163">
        <v>44223</v>
      </c>
      <c r="L290" s="43" t="s">
        <v>99</v>
      </c>
      <c r="M290" s="209">
        <v>44440</v>
      </c>
      <c r="N290" s="225" t="s">
        <v>646</v>
      </c>
      <c r="O290" s="223">
        <f>VLOOKUP(E290,Lookups!$AD$3:$AE$148,2,FALSE)</f>
        <v>1.0035713159999999</v>
      </c>
      <c r="P290" s="226">
        <f>VLOOKUP(E290,Lookups!$AH$3:$AI$148,2,FALSE)</f>
        <v>1.926370728</v>
      </c>
      <c r="Q290" s="174">
        <f>VLOOKUP(E290,Lookups!$C$3:$D$249,2,FALSE)</f>
        <v>12</v>
      </c>
      <c r="R290" s="227">
        <f>VLOOKUP(E290,Lookups!$C$3:$E$148,2,FALSE)</f>
        <v>12</v>
      </c>
      <c r="S290" s="156"/>
      <c r="T290" s="46" t="e">
        <f>IF(#REF!="A",#REF!*0.5)+_xlfn.IFNA(#N/A,0)</f>
        <v>#REF!</v>
      </c>
      <c r="U290" s="46" t="e">
        <f>IF(#REF!="b",#REF!*0.25)+_xlfn.IFNA(#N/A,0)</f>
        <v>#REF!</v>
      </c>
      <c r="V290" s="46" t="e">
        <f>IF(#REF!="C",#REF!*0.125)+_xlfn.IFNA(#N/A,0)</f>
        <v>#REF!</v>
      </c>
      <c r="W290" s="46">
        <f t="shared" si="150"/>
        <v>1.0035713159999999</v>
      </c>
      <c r="X290" s="46">
        <f t="shared" si="151"/>
        <v>0</v>
      </c>
      <c r="Y290" s="71">
        <f t="shared" si="152"/>
        <v>0</v>
      </c>
      <c r="Z290" s="71"/>
      <c r="AA290" s="71"/>
      <c r="AB290" s="71"/>
      <c r="AC290" s="112">
        <f t="shared" si="153"/>
        <v>100.35713159999999</v>
      </c>
      <c r="AD290" s="112">
        <f t="shared" si="154"/>
        <v>0</v>
      </c>
      <c r="AE290" s="53">
        <f t="shared" si="155"/>
        <v>0</v>
      </c>
      <c r="AF290" s="47">
        <f t="shared" si="156"/>
        <v>0</v>
      </c>
      <c r="AG290" s="47">
        <f t="shared" si="157"/>
        <v>0</v>
      </c>
      <c r="AH290" s="47">
        <f t="shared" si="158"/>
        <v>0</v>
      </c>
      <c r="AI290" s="47">
        <f t="shared" si="159"/>
        <v>5218.5708431999992</v>
      </c>
      <c r="AJ290" s="47">
        <f t="shared" si="160"/>
        <v>0</v>
      </c>
      <c r="AK290" s="48">
        <f t="shared" si="161"/>
        <v>0</v>
      </c>
      <c r="AL290" s="48"/>
      <c r="AM290" s="48"/>
      <c r="AN290" s="145"/>
      <c r="AO290" s="145">
        <f t="shared" si="162"/>
        <v>434.88090359999995</v>
      </c>
      <c r="AP290" s="145">
        <f t="shared" si="163"/>
        <v>0</v>
      </c>
      <c r="AQ290" s="414">
        <f t="shared" si="164"/>
        <v>434.88090359999995</v>
      </c>
      <c r="AR290" s="197">
        <f t="shared" si="149"/>
        <v>36.240075299999994</v>
      </c>
      <c r="AS290" s="50">
        <f t="shared" si="165"/>
        <v>0</v>
      </c>
      <c r="AT290" s="50">
        <f t="shared" si="166"/>
        <v>0</v>
      </c>
      <c r="AU290" s="50">
        <f t="shared" si="167"/>
        <v>0</v>
      </c>
      <c r="AV290" s="50">
        <f t="shared" si="168"/>
        <v>0</v>
      </c>
      <c r="AW290" s="50">
        <f t="shared" si="140"/>
        <v>62622.850118399991</v>
      </c>
      <c r="AX290" s="50">
        <f t="shared" si="141"/>
        <v>0</v>
      </c>
      <c r="AY290" s="45">
        <f t="shared" si="142"/>
        <v>62622.850118399991</v>
      </c>
      <c r="AZ290" s="45">
        <f t="shared" si="143"/>
        <v>5218.5708431999992</v>
      </c>
      <c r="BA290" s="428">
        <v>44439</v>
      </c>
      <c r="BB290" s="184"/>
    </row>
    <row r="291" spans="1:54" ht="15" customHeight="1" x14ac:dyDescent="0.25">
      <c r="A291" s="43" t="s">
        <v>706</v>
      </c>
      <c r="B291" s="190" t="s">
        <v>127</v>
      </c>
      <c r="C291" s="178" t="s">
        <v>164</v>
      </c>
      <c r="D291" s="188" t="s">
        <v>660</v>
      </c>
      <c r="E291" s="94" t="s">
        <v>700</v>
      </c>
      <c r="F291" s="214" t="str">
        <f>VLOOKUP(G291,Lookups!$T$3:$U$2497,2,FALSE)</f>
        <v>CAT 1</v>
      </c>
      <c r="G291" s="76" t="str">
        <f>VLOOKUP(E291,Lookups!$S$3:$T$2492,2,FALSE)</f>
        <v>xxxxxxxxxx1</v>
      </c>
      <c r="H291" s="181" t="str">
        <f t="shared" si="169"/>
        <v>UNFI East xxxxxxxxxx1</v>
      </c>
      <c r="I291" s="43"/>
      <c r="J291" s="162"/>
      <c r="K291" s="163">
        <v>43525</v>
      </c>
      <c r="L291" s="43" t="s">
        <v>97</v>
      </c>
      <c r="M291" s="209" t="s">
        <v>133</v>
      </c>
      <c r="N291" s="225" t="s">
        <v>156</v>
      </c>
      <c r="O291" s="223">
        <f>VLOOKUP(E291,Lookups!$AD$3:$AE$148,2,FALSE)</f>
        <v>1.2</v>
      </c>
      <c r="P291" s="226">
        <f>VLOOKUP(E291,Lookups!$AH$3:$AI$148,2,FALSE)</f>
        <v>3</v>
      </c>
      <c r="Q291" s="174">
        <f>VLOOKUP(E291,Lookups!$C$3:$D$249,2,FALSE)</f>
        <v>12</v>
      </c>
      <c r="R291" s="227">
        <f>VLOOKUP(E291,Lookups!$C$3:$E$148,2,FALSE)</f>
        <v>12</v>
      </c>
      <c r="S291" s="156"/>
      <c r="T291" s="46" t="e">
        <f>IF(#REF!="A",#REF!*0.5)+_xlfn.IFNA(#N/A,0)</f>
        <v>#REF!</v>
      </c>
      <c r="U291" s="46" t="e">
        <f>IF(#REF!="b",#REF!*0.25)+_xlfn.IFNA(#N/A,0)</f>
        <v>#REF!</v>
      </c>
      <c r="V291" s="46" t="e">
        <f>IF(#REF!="C",#REF!*0.125)+_xlfn.IFNA(#N/A,0)</f>
        <v>#REF!</v>
      </c>
      <c r="W291" s="46">
        <f t="shared" si="150"/>
        <v>1.2</v>
      </c>
      <c r="X291" s="46">
        <f t="shared" si="151"/>
        <v>0</v>
      </c>
      <c r="Y291" s="71">
        <f t="shared" si="152"/>
        <v>0</v>
      </c>
      <c r="Z291" s="71"/>
      <c r="AA291" s="71"/>
      <c r="AB291" s="71"/>
      <c r="AC291" s="112">
        <f t="shared" si="153"/>
        <v>0</v>
      </c>
      <c r="AD291" s="112">
        <f t="shared" si="154"/>
        <v>0</v>
      </c>
      <c r="AE291" s="53">
        <f t="shared" si="155"/>
        <v>0</v>
      </c>
      <c r="AF291" s="47">
        <f t="shared" si="156"/>
        <v>0</v>
      </c>
      <c r="AG291" s="47">
        <f t="shared" si="157"/>
        <v>0</v>
      </c>
      <c r="AH291" s="47">
        <f t="shared" si="158"/>
        <v>0</v>
      </c>
      <c r="AI291" s="47">
        <f t="shared" si="159"/>
        <v>0</v>
      </c>
      <c r="AJ291" s="47">
        <f t="shared" si="160"/>
        <v>0</v>
      </c>
      <c r="AK291" s="48">
        <f t="shared" si="161"/>
        <v>0</v>
      </c>
      <c r="AL291" s="48"/>
      <c r="AM291" s="48"/>
      <c r="AN291" s="145"/>
      <c r="AO291" s="145">
        <f t="shared" si="162"/>
        <v>0</v>
      </c>
      <c r="AP291" s="145">
        <f t="shared" si="163"/>
        <v>0</v>
      </c>
      <c r="AQ291" s="414">
        <f t="shared" si="164"/>
        <v>0</v>
      </c>
      <c r="AR291" s="197">
        <f t="shared" si="149"/>
        <v>0</v>
      </c>
      <c r="AS291" s="50">
        <f t="shared" si="165"/>
        <v>0</v>
      </c>
      <c r="AT291" s="50">
        <f t="shared" si="166"/>
        <v>0</v>
      </c>
      <c r="AU291" s="50">
        <f t="shared" si="167"/>
        <v>0</v>
      </c>
      <c r="AV291" s="50">
        <f t="shared" si="168"/>
        <v>0</v>
      </c>
      <c r="AW291" s="50">
        <f t="shared" si="140"/>
        <v>0</v>
      </c>
      <c r="AX291" s="50">
        <f t="shared" si="141"/>
        <v>0</v>
      </c>
      <c r="AY291" s="45">
        <f t="shared" si="142"/>
        <v>0</v>
      </c>
      <c r="AZ291" s="45">
        <f t="shared" si="143"/>
        <v>0</v>
      </c>
      <c r="BA291" s="428">
        <v>44439</v>
      </c>
      <c r="BB291" s="182"/>
    </row>
    <row r="292" spans="1:54" ht="15" customHeight="1" x14ac:dyDescent="0.25">
      <c r="A292" s="43" t="s">
        <v>706</v>
      </c>
      <c r="B292" s="190" t="s">
        <v>127</v>
      </c>
      <c r="C292" s="178" t="s">
        <v>164</v>
      </c>
      <c r="D292" s="188" t="s">
        <v>660</v>
      </c>
      <c r="E292" s="94" t="s">
        <v>701</v>
      </c>
      <c r="F292" s="214" t="str">
        <f>VLOOKUP(G292,Lookups!$T$3:$U$2497,2,FALSE)</f>
        <v>CAT 2</v>
      </c>
      <c r="G292" s="76" t="str">
        <f>VLOOKUP(E292,Lookups!$S$3:$T$2492,2,FALSE)</f>
        <v>xxxxxxxxxx2</v>
      </c>
      <c r="H292" s="181" t="str">
        <f t="shared" si="169"/>
        <v>UNFI East xxxxxxxxxx2</v>
      </c>
      <c r="I292" s="43"/>
      <c r="J292" s="162"/>
      <c r="K292" s="163"/>
      <c r="L292" s="43" t="s">
        <v>97</v>
      </c>
      <c r="M292" s="209" t="s">
        <v>133</v>
      </c>
      <c r="N292" s="225" t="s">
        <v>133</v>
      </c>
      <c r="O292" s="223">
        <f>VLOOKUP(E292,Lookups!$AD$3:$AE$148,2,FALSE)</f>
        <v>1.2309971689999999</v>
      </c>
      <c r="P292" s="226">
        <f>VLOOKUP(E292,Lookups!$AH$3:$AI$148,2,FALSE)</f>
        <v>2.5038011689999999</v>
      </c>
      <c r="Q292" s="174">
        <f>VLOOKUP(E292,Lookups!$C$3:$D$249,2,FALSE)</f>
        <v>12</v>
      </c>
      <c r="R292" s="227">
        <f>VLOOKUP(E292,Lookups!$C$3:$E$148,2,FALSE)</f>
        <v>12</v>
      </c>
      <c r="S292" s="156"/>
      <c r="T292" s="46" t="e">
        <f>IF(#REF!="A",#REF!*0.5)+_xlfn.IFNA(#N/A,0)</f>
        <v>#REF!</v>
      </c>
      <c r="U292" s="46" t="e">
        <f>IF(#REF!="b",#REF!*0.25)+_xlfn.IFNA(#N/A,0)</f>
        <v>#REF!</v>
      </c>
      <c r="V292" s="46" t="e">
        <f>IF(#REF!="C",#REF!*0.125)+_xlfn.IFNA(#N/A,0)</f>
        <v>#REF!</v>
      </c>
      <c r="W292" s="46">
        <f t="shared" si="150"/>
        <v>1.2309971689999999</v>
      </c>
      <c r="X292" s="46">
        <f t="shared" si="151"/>
        <v>0</v>
      </c>
      <c r="Y292" s="71">
        <f t="shared" si="152"/>
        <v>0</v>
      </c>
      <c r="Z292" s="71"/>
      <c r="AA292" s="71"/>
      <c r="AB292" s="71"/>
      <c r="AC292" s="112">
        <f t="shared" si="153"/>
        <v>0</v>
      </c>
      <c r="AD292" s="112">
        <f t="shared" si="154"/>
        <v>0</v>
      </c>
      <c r="AE292" s="53">
        <f t="shared" si="155"/>
        <v>0</v>
      </c>
      <c r="AF292" s="47">
        <f t="shared" si="156"/>
        <v>0</v>
      </c>
      <c r="AG292" s="47">
        <f t="shared" si="157"/>
        <v>0</v>
      </c>
      <c r="AH292" s="47">
        <f t="shared" si="158"/>
        <v>0</v>
      </c>
      <c r="AI292" s="47">
        <f t="shared" si="159"/>
        <v>0</v>
      </c>
      <c r="AJ292" s="47">
        <f t="shared" si="160"/>
        <v>0</v>
      </c>
      <c r="AK292" s="48">
        <f t="shared" si="161"/>
        <v>0</v>
      </c>
      <c r="AL292" s="48"/>
      <c r="AM292" s="48"/>
      <c r="AN292" s="145"/>
      <c r="AO292" s="145">
        <f t="shared" si="162"/>
        <v>0</v>
      </c>
      <c r="AP292" s="145">
        <f t="shared" si="163"/>
        <v>0</v>
      </c>
      <c r="AQ292" s="414">
        <f t="shared" si="164"/>
        <v>0</v>
      </c>
      <c r="AR292" s="197">
        <f t="shared" ref="AR292:AR323" si="170">AQ292/12</f>
        <v>0</v>
      </c>
      <c r="AS292" s="50">
        <f t="shared" si="165"/>
        <v>0</v>
      </c>
      <c r="AT292" s="50">
        <f t="shared" si="166"/>
        <v>0</v>
      </c>
      <c r="AU292" s="50">
        <f t="shared" si="167"/>
        <v>0</v>
      </c>
      <c r="AV292" s="50">
        <f t="shared" si="168"/>
        <v>0</v>
      </c>
      <c r="AW292" s="50">
        <f t="shared" si="140"/>
        <v>0</v>
      </c>
      <c r="AX292" s="50">
        <f t="shared" si="141"/>
        <v>0</v>
      </c>
      <c r="AY292" s="45">
        <f t="shared" si="142"/>
        <v>0</v>
      </c>
      <c r="AZ292" s="45">
        <f t="shared" si="143"/>
        <v>0</v>
      </c>
      <c r="BA292" s="428">
        <v>44439</v>
      </c>
      <c r="BB292" s="182"/>
    </row>
    <row r="293" spans="1:54" ht="15" customHeight="1" x14ac:dyDescent="0.25">
      <c r="A293" s="43" t="s">
        <v>706</v>
      </c>
      <c r="B293" s="190" t="s">
        <v>127</v>
      </c>
      <c r="C293" s="178" t="s">
        <v>164</v>
      </c>
      <c r="D293" s="188" t="s">
        <v>660</v>
      </c>
      <c r="E293" s="191" t="s">
        <v>702</v>
      </c>
      <c r="F293" s="214" t="str">
        <f>VLOOKUP(G293,Lookups!$T$3:$U$2497,2,FALSE)</f>
        <v>CAT 3</v>
      </c>
      <c r="G293" s="76" t="str">
        <f>VLOOKUP(E293,Lookups!$S$3:$T$2492,2,FALSE)</f>
        <v>xxxxxxxxxx3</v>
      </c>
      <c r="H293" s="181" t="str">
        <f t="shared" si="169"/>
        <v>UNFI East xxxxxxxxxx3</v>
      </c>
      <c r="I293" s="43">
        <v>4</v>
      </c>
      <c r="J293" s="162"/>
      <c r="K293" s="163"/>
      <c r="L293" s="43" t="s">
        <v>97</v>
      </c>
      <c r="M293" s="209" t="s">
        <v>133</v>
      </c>
      <c r="N293" s="225" t="s">
        <v>133</v>
      </c>
      <c r="O293" s="223">
        <f>VLOOKUP(E293,Lookups!$AD$3:$AE$148,2,FALSE)</f>
        <v>1.169229504</v>
      </c>
      <c r="P293" s="226">
        <f>VLOOKUP(E293,Lookups!$AH$3:$AI$148,2,FALSE)</f>
        <v>2.8760148220000001</v>
      </c>
      <c r="Q293" s="174">
        <f>VLOOKUP(E293,Lookups!$C$3:$D$249,2,FALSE)</f>
        <v>12</v>
      </c>
      <c r="R293" s="227">
        <f>VLOOKUP(E293,Lookups!$C$3:$E$148,2,FALSE)</f>
        <v>12</v>
      </c>
      <c r="S293" s="156"/>
      <c r="T293" s="46" t="e">
        <f>IF(#REF!="A",#REF!*0.5)+_xlfn.IFNA(#N/A,0)</f>
        <v>#REF!</v>
      </c>
      <c r="U293" s="46" t="e">
        <f>IF(#REF!="b",#REF!*0.25)+_xlfn.IFNA(#N/A,0)</f>
        <v>#REF!</v>
      </c>
      <c r="V293" s="46" t="e">
        <f>IF(#REF!="C",#REF!*0.125)+_xlfn.IFNA(#N/A,0)</f>
        <v>#REF!</v>
      </c>
      <c r="W293" s="46">
        <f t="shared" si="150"/>
        <v>1.169229504</v>
      </c>
      <c r="X293" s="46">
        <f t="shared" si="151"/>
        <v>0</v>
      </c>
      <c r="Y293" s="71">
        <f t="shared" si="152"/>
        <v>0</v>
      </c>
      <c r="Z293" s="71"/>
      <c r="AA293" s="71"/>
      <c r="AB293" s="71"/>
      <c r="AC293" s="112">
        <f t="shared" si="153"/>
        <v>0</v>
      </c>
      <c r="AD293" s="112">
        <f t="shared" si="154"/>
        <v>0</v>
      </c>
      <c r="AE293" s="53">
        <f t="shared" si="155"/>
        <v>0</v>
      </c>
      <c r="AF293" s="47">
        <f t="shared" si="156"/>
        <v>0</v>
      </c>
      <c r="AG293" s="47">
        <f t="shared" si="157"/>
        <v>0</v>
      </c>
      <c r="AH293" s="47">
        <f t="shared" si="158"/>
        <v>0</v>
      </c>
      <c r="AI293" s="47">
        <f t="shared" si="159"/>
        <v>0</v>
      </c>
      <c r="AJ293" s="47">
        <f t="shared" si="160"/>
        <v>0</v>
      </c>
      <c r="AK293" s="48">
        <f t="shared" si="161"/>
        <v>0</v>
      </c>
      <c r="AL293" s="48"/>
      <c r="AM293" s="48"/>
      <c r="AN293" s="145"/>
      <c r="AO293" s="145">
        <f t="shared" si="162"/>
        <v>0</v>
      </c>
      <c r="AP293" s="145">
        <f t="shared" si="163"/>
        <v>0</v>
      </c>
      <c r="AQ293" s="414">
        <f t="shared" si="164"/>
        <v>0</v>
      </c>
      <c r="AR293" s="197">
        <f t="shared" si="170"/>
        <v>0</v>
      </c>
      <c r="AS293" s="50">
        <f t="shared" si="165"/>
        <v>0</v>
      </c>
      <c r="AT293" s="50">
        <f t="shared" si="166"/>
        <v>0</v>
      </c>
      <c r="AU293" s="50">
        <f t="shared" si="167"/>
        <v>0</v>
      </c>
      <c r="AV293" s="50">
        <f t="shared" si="168"/>
        <v>0</v>
      </c>
      <c r="AW293" s="50">
        <f t="shared" si="140"/>
        <v>0</v>
      </c>
      <c r="AX293" s="50">
        <f t="shared" si="141"/>
        <v>0</v>
      </c>
      <c r="AY293" s="45">
        <f t="shared" si="142"/>
        <v>0</v>
      </c>
      <c r="AZ293" s="45">
        <f t="shared" si="143"/>
        <v>0</v>
      </c>
      <c r="BA293" s="428">
        <v>44439</v>
      </c>
      <c r="BB293" s="182"/>
    </row>
    <row r="294" spans="1:54" ht="15" customHeight="1" x14ac:dyDescent="0.25">
      <c r="A294" s="43" t="s">
        <v>706</v>
      </c>
      <c r="B294" s="190" t="s">
        <v>127</v>
      </c>
      <c r="C294" s="178" t="s">
        <v>164</v>
      </c>
      <c r="D294" s="188" t="s">
        <v>660</v>
      </c>
      <c r="E294" s="191" t="s">
        <v>703</v>
      </c>
      <c r="F294" s="214" t="str">
        <f>VLOOKUP(G294,Lookups!$T$3:$U$2497,2,FALSE)</f>
        <v>CAT 4</v>
      </c>
      <c r="G294" s="76" t="str">
        <f>VLOOKUP(E294,Lookups!$S$3:$T$2492,2,FALSE)</f>
        <v>xxxxxxxxxx4</v>
      </c>
      <c r="H294" s="181" t="str">
        <f t="shared" si="169"/>
        <v>UNFI East xxxxxxxxxx4</v>
      </c>
      <c r="I294" s="43">
        <v>4</v>
      </c>
      <c r="J294" s="162"/>
      <c r="K294" s="163"/>
      <c r="L294" s="43" t="s">
        <v>97</v>
      </c>
      <c r="M294" s="209" t="s">
        <v>133</v>
      </c>
      <c r="N294" s="225" t="s">
        <v>133</v>
      </c>
      <c r="O294" s="223">
        <f>VLOOKUP(E294,Lookups!$AD$3:$AE$148,2,FALSE)</f>
        <v>1.2623833040000001</v>
      </c>
      <c r="P294" s="226">
        <f>VLOOKUP(E294,Lookups!$AH$3:$AI$148,2,FALSE)</f>
        <v>2.370249088</v>
      </c>
      <c r="Q294" s="174">
        <f>VLOOKUP(E294,Lookups!$C$3:$D$249,2,FALSE)</f>
        <v>12</v>
      </c>
      <c r="R294" s="227">
        <f>VLOOKUP(E294,Lookups!$C$3:$E$148,2,FALSE)</f>
        <v>12</v>
      </c>
      <c r="S294" s="156"/>
      <c r="T294" s="46" t="e">
        <f>IF(#REF!="A",#REF!*0.5)+_xlfn.IFNA(#N/A,0)</f>
        <v>#REF!</v>
      </c>
      <c r="U294" s="46" t="e">
        <f>IF(#REF!="b",#REF!*0.25)+_xlfn.IFNA(#N/A,0)</f>
        <v>#REF!</v>
      </c>
      <c r="V294" s="46" t="e">
        <f>IF(#REF!="C",#REF!*0.125)+_xlfn.IFNA(#N/A,0)</f>
        <v>#REF!</v>
      </c>
      <c r="W294" s="46">
        <f t="shared" si="150"/>
        <v>1.2623833040000001</v>
      </c>
      <c r="X294" s="46">
        <f t="shared" si="151"/>
        <v>0</v>
      </c>
      <c r="Y294" s="71">
        <f t="shared" si="152"/>
        <v>0</v>
      </c>
      <c r="Z294" s="71"/>
      <c r="AA294" s="71"/>
      <c r="AB294" s="71"/>
      <c r="AC294" s="112">
        <f t="shared" si="153"/>
        <v>0</v>
      </c>
      <c r="AD294" s="112">
        <f t="shared" si="154"/>
        <v>0</v>
      </c>
      <c r="AE294" s="53">
        <f t="shared" si="155"/>
        <v>0</v>
      </c>
      <c r="AF294" s="47">
        <f t="shared" si="156"/>
        <v>0</v>
      </c>
      <c r="AG294" s="47">
        <f t="shared" si="157"/>
        <v>0</v>
      </c>
      <c r="AH294" s="47">
        <f t="shared" si="158"/>
        <v>0</v>
      </c>
      <c r="AI294" s="47">
        <f t="shared" si="159"/>
        <v>0</v>
      </c>
      <c r="AJ294" s="47">
        <f t="shared" si="160"/>
        <v>0</v>
      </c>
      <c r="AK294" s="48">
        <f t="shared" si="161"/>
        <v>0</v>
      </c>
      <c r="AL294" s="48"/>
      <c r="AM294" s="48"/>
      <c r="AN294" s="145"/>
      <c r="AO294" s="145">
        <f t="shared" si="162"/>
        <v>0</v>
      </c>
      <c r="AP294" s="145">
        <f t="shared" si="163"/>
        <v>0</v>
      </c>
      <c r="AQ294" s="414">
        <f t="shared" si="164"/>
        <v>0</v>
      </c>
      <c r="AR294" s="197">
        <f t="shared" si="170"/>
        <v>0</v>
      </c>
      <c r="AS294" s="50">
        <f t="shared" si="165"/>
        <v>0</v>
      </c>
      <c r="AT294" s="50">
        <f t="shared" si="166"/>
        <v>0</v>
      </c>
      <c r="AU294" s="50">
        <f t="shared" si="167"/>
        <v>0</v>
      </c>
      <c r="AV294" s="50">
        <f t="shared" si="168"/>
        <v>0</v>
      </c>
      <c r="AW294" s="50">
        <f t="shared" si="140"/>
        <v>0</v>
      </c>
      <c r="AX294" s="50">
        <f t="shared" si="141"/>
        <v>0</v>
      </c>
      <c r="AY294" s="45">
        <f t="shared" si="142"/>
        <v>0</v>
      </c>
      <c r="AZ294" s="45">
        <f t="shared" si="143"/>
        <v>0</v>
      </c>
      <c r="BA294" s="428">
        <v>44439</v>
      </c>
      <c r="BB294" s="186"/>
    </row>
    <row r="295" spans="1:54" ht="15" customHeight="1" x14ac:dyDescent="0.25">
      <c r="A295" s="43" t="s">
        <v>706</v>
      </c>
      <c r="B295" s="190" t="s">
        <v>639</v>
      </c>
      <c r="C295" s="178" t="s">
        <v>166</v>
      </c>
      <c r="D295" s="188" t="s">
        <v>660</v>
      </c>
      <c r="E295" s="94" t="s">
        <v>700</v>
      </c>
      <c r="F295" s="214" t="str">
        <f>VLOOKUP(G295,Lookups!$T$3:$U$2497,2,FALSE)</f>
        <v>CAT 1</v>
      </c>
      <c r="G295" s="76" t="str">
        <f>VLOOKUP(E295,Lookups!$S$3:$T$2492,2,FALSE)</f>
        <v>xxxxxxxxxx1</v>
      </c>
      <c r="H295" s="181" t="str">
        <f t="shared" si="169"/>
        <v>Kehe East xxxxxxxxxx1</v>
      </c>
      <c r="I295" s="43"/>
      <c r="J295" s="162"/>
      <c r="K295" s="163">
        <v>44287</v>
      </c>
      <c r="L295" s="162" t="s">
        <v>97</v>
      </c>
      <c r="M295" s="209" t="s">
        <v>133</v>
      </c>
      <c r="N295" s="231" t="s">
        <v>133</v>
      </c>
      <c r="O295" s="223">
        <f>VLOOKUP(E295,Lookups!$AD$3:$AE$148,2,FALSE)</f>
        <v>1.2</v>
      </c>
      <c r="P295" s="226">
        <f>VLOOKUP(E295,Lookups!$AH$3:$AI$148,2,FALSE)</f>
        <v>3</v>
      </c>
      <c r="Q295" s="174">
        <f>VLOOKUP(E295,Lookups!$C$3:$D$249,2,FALSE)</f>
        <v>12</v>
      </c>
      <c r="R295" s="227">
        <f>VLOOKUP(E295,Lookups!$C$3:$E$148,2,FALSE)</f>
        <v>12</v>
      </c>
      <c r="S295" s="156"/>
      <c r="T295" s="46" t="e">
        <f>IF(#REF!="A",#REF!*0.5)+_xlfn.IFNA(#N/A,0)</f>
        <v>#REF!</v>
      </c>
      <c r="U295" s="46" t="e">
        <f>IF(#REF!="b",#REF!*0.25)+_xlfn.IFNA(#N/A,0)</f>
        <v>#REF!</v>
      </c>
      <c r="V295" s="46" t="e">
        <f>IF(#REF!="C",#REF!*0.125)+_xlfn.IFNA(#N/A,0)</f>
        <v>#REF!</v>
      </c>
      <c r="W295" s="46">
        <f t="shared" si="150"/>
        <v>1.2</v>
      </c>
      <c r="X295" s="46">
        <f t="shared" si="151"/>
        <v>0</v>
      </c>
      <c r="Y295" s="71">
        <f t="shared" si="152"/>
        <v>0</v>
      </c>
      <c r="Z295" s="71"/>
      <c r="AA295" s="71"/>
      <c r="AB295" s="71"/>
      <c r="AC295" s="112">
        <f t="shared" si="153"/>
        <v>0</v>
      </c>
      <c r="AD295" s="112">
        <f t="shared" si="154"/>
        <v>0</v>
      </c>
      <c r="AE295" s="53">
        <f t="shared" si="155"/>
        <v>0</v>
      </c>
      <c r="AF295" s="47">
        <f t="shared" si="156"/>
        <v>0</v>
      </c>
      <c r="AG295" s="47">
        <f t="shared" si="157"/>
        <v>0</v>
      </c>
      <c r="AH295" s="47">
        <f t="shared" si="158"/>
        <v>0</v>
      </c>
      <c r="AI295" s="47">
        <f t="shared" si="159"/>
        <v>0</v>
      </c>
      <c r="AJ295" s="47">
        <f t="shared" si="160"/>
        <v>0</v>
      </c>
      <c r="AK295" s="48">
        <f t="shared" si="161"/>
        <v>0</v>
      </c>
      <c r="AL295" s="48"/>
      <c r="AM295" s="48"/>
      <c r="AN295" s="145"/>
      <c r="AO295" s="145">
        <f t="shared" si="162"/>
        <v>0</v>
      </c>
      <c r="AP295" s="145">
        <f t="shared" si="163"/>
        <v>0</v>
      </c>
      <c r="AQ295" s="414">
        <f t="shared" si="164"/>
        <v>0</v>
      </c>
      <c r="AR295" s="197">
        <f t="shared" si="170"/>
        <v>0</v>
      </c>
      <c r="AS295" s="50">
        <f t="shared" si="165"/>
        <v>0</v>
      </c>
      <c r="AT295" s="50">
        <f t="shared" si="166"/>
        <v>0</v>
      </c>
      <c r="AU295" s="50">
        <f t="shared" si="167"/>
        <v>0</v>
      </c>
      <c r="AV295" s="50">
        <f t="shared" si="168"/>
        <v>0</v>
      </c>
      <c r="AW295" s="50">
        <f t="shared" si="140"/>
        <v>0</v>
      </c>
      <c r="AX295" s="50">
        <f t="shared" si="141"/>
        <v>0</v>
      </c>
      <c r="AY295" s="45">
        <f t="shared" si="142"/>
        <v>0</v>
      </c>
      <c r="AZ295" s="45">
        <f t="shared" si="143"/>
        <v>0</v>
      </c>
      <c r="BA295" s="428">
        <v>44482</v>
      </c>
      <c r="BB295" s="183"/>
    </row>
    <row r="296" spans="1:54" ht="15" customHeight="1" x14ac:dyDescent="0.25">
      <c r="A296" s="43" t="s">
        <v>706</v>
      </c>
      <c r="B296" s="190" t="s">
        <v>639</v>
      </c>
      <c r="C296" s="178" t="s">
        <v>166</v>
      </c>
      <c r="D296" s="188" t="s">
        <v>660</v>
      </c>
      <c r="E296" s="94" t="s">
        <v>701</v>
      </c>
      <c r="F296" s="214" t="str">
        <f>VLOOKUP(G296,Lookups!$T$3:$U$2497,2,FALSE)</f>
        <v>CAT 2</v>
      </c>
      <c r="G296" s="76" t="str">
        <f>VLOOKUP(E296,Lookups!$S$3:$T$2492,2,FALSE)</f>
        <v>xxxxxxxxxx2</v>
      </c>
      <c r="H296" s="181" t="str">
        <f t="shared" si="169"/>
        <v>Kehe East xxxxxxxxxx2</v>
      </c>
      <c r="I296" s="43"/>
      <c r="J296" s="162"/>
      <c r="K296" s="163">
        <v>44287</v>
      </c>
      <c r="L296" s="162" t="s">
        <v>97</v>
      </c>
      <c r="M296" s="209" t="s">
        <v>133</v>
      </c>
      <c r="N296" s="231" t="s">
        <v>133</v>
      </c>
      <c r="O296" s="223">
        <f>VLOOKUP(E296,Lookups!$AD$3:$AE$148,2,FALSE)</f>
        <v>1.2309971689999999</v>
      </c>
      <c r="P296" s="226">
        <f>VLOOKUP(E296,Lookups!$AH$3:$AI$148,2,FALSE)</f>
        <v>2.5038011689999999</v>
      </c>
      <c r="Q296" s="174">
        <f>VLOOKUP(E296,Lookups!$C$3:$D$249,2,FALSE)</f>
        <v>12</v>
      </c>
      <c r="R296" s="227">
        <f>VLOOKUP(E296,Lookups!$C$3:$E$148,2,FALSE)</f>
        <v>12</v>
      </c>
      <c r="S296" s="156"/>
      <c r="T296" s="46" t="e">
        <f>IF(#REF!="A",#REF!*0.5)+_xlfn.IFNA(#N/A,0)</f>
        <v>#REF!</v>
      </c>
      <c r="U296" s="46" t="e">
        <f>IF(#REF!="b",#REF!*0.25)+_xlfn.IFNA(#N/A,0)</f>
        <v>#REF!</v>
      </c>
      <c r="V296" s="46" t="e">
        <f>IF(#REF!="C",#REF!*0.125)+_xlfn.IFNA(#N/A,0)</f>
        <v>#REF!</v>
      </c>
      <c r="W296" s="46">
        <f t="shared" si="150"/>
        <v>1.2309971689999999</v>
      </c>
      <c r="X296" s="46">
        <f t="shared" si="151"/>
        <v>0</v>
      </c>
      <c r="Y296" s="71">
        <f t="shared" si="152"/>
        <v>0</v>
      </c>
      <c r="Z296" s="71"/>
      <c r="AA296" s="71"/>
      <c r="AB296" s="71"/>
      <c r="AC296" s="112">
        <f t="shared" si="153"/>
        <v>0</v>
      </c>
      <c r="AD296" s="112">
        <f t="shared" si="154"/>
        <v>0</v>
      </c>
      <c r="AE296" s="53">
        <f t="shared" si="155"/>
        <v>0</v>
      </c>
      <c r="AF296" s="47">
        <f t="shared" si="156"/>
        <v>0</v>
      </c>
      <c r="AG296" s="47">
        <f t="shared" si="157"/>
        <v>0</v>
      </c>
      <c r="AH296" s="47">
        <f t="shared" si="158"/>
        <v>0</v>
      </c>
      <c r="AI296" s="47">
        <f t="shared" si="159"/>
        <v>0</v>
      </c>
      <c r="AJ296" s="47">
        <f t="shared" si="160"/>
        <v>0</v>
      </c>
      <c r="AK296" s="48">
        <f t="shared" si="161"/>
        <v>0</v>
      </c>
      <c r="AL296" s="48"/>
      <c r="AM296" s="48"/>
      <c r="AN296" s="145"/>
      <c r="AO296" s="145">
        <f t="shared" si="162"/>
        <v>0</v>
      </c>
      <c r="AP296" s="145">
        <f t="shared" si="163"/>
        <v>0</v>
      </c>
      <c r="AQ296" s="414">
        <f t="shared" si="164"/>
        <v>0</v>
      </c>
      <c r="AR296" s="197">
        <f t="shared" si="170"/>
        <v>0</v>
      </c>
      <c r="AS296" s="50">
        <f t="shared" si="165"/>
        <v>0</v>
      </c>
      <c r="AT296" s="50">
        <f t="shared" si="166"/>
        <v>0</v>
      </c>
      <c r="AU296" s="50">
        <f t="shared" si="167"/>
        <v>0</v>
      </c>
      <c r="AV296" s="50">
        <f t="shared" si="168"/>
        <v>0</v>
      </c>
      <c r="AW296" s="50">
        <f t="shared" si="140"/>
        <v>0</v>
      </c>
      <c r="AX296" s="50">
        <f t="shared" si="141"/>
        <v>0</v>
      </c>
      <c r="AY296" s="45">
        <f t="shared" si="142"/>
        <v>0</v>
      </c>
      <c r="AZ296" s="45">
        <f t="shared" si="143"/>
        <v>0</v>
      </c>
      <c r="BA296" s="428">
        <v>44482</v>
      </c>
      <c r="BB296" s="183"/>
    </row>
    <row r="297" spans="1:54" ht="15" customHeight="1" x14ac:dyDescent="0.25">
      <c r="A297" s="43" t="s">
        <v>706</v>
      </c>
      <c r="B297" s="190" t="s">
        <v>639</v>
      </c>
      <c r="C297" s="178" t="s">
        <v>166</v>
      </c>
      <c r="D297" s="188" t="s">
        <v>660</v>
      </c>
      <c r="E297" s="191" t="s">
        <v>702</v>
      </c>
      <c r="F297" s="214" t="str">
        <f>VLOOKUP(G297,Lookups!$T$3:$U$2497,2,FALSE)</f>
        <v>CAT 3</v>
      </c>
      <c r="G297" s="76" t="str">
        <f>VLOOKUP(E297,Lookups!$S$3:$T$2492,2,FALSE)</f>
        <v>xxxxxxxxxx3</v>
      </c>
      <c r="H297" s="181" t="str">
        <f t="shared" si="169"/>
        <v>Kehe East xxxxxxxxxx3</v>
      </c>
      <c r="I297" s="43"/>
      <c r="J297" s="162"/>
      <c r="K297" s="163">
        <v>44287</v>
      </c>
      <c r="L297" s="534" t="s">
        <v>97</v>
      </c>
      <c r="M297" s="209" t="s">
        <v>133</v>
      </c>
      <c r="N297" s="231" t="s">
        <v>133</v>
      </c>
      <c r="O297" s="223">
        <f>VLOOKUP(E297,Lookups!$AD$3:$AE$148,2,FALSE)</f>
        <v>1.169229504</v>
      </c>
      <c r="P297" s="226">
        <f>VLOOKUP(E297,Lookups!$AH$3:$AI$148,2,FALSE)</f>
        <v>2.8760148220000001</v>
      </c>
      <c r="Q297" s="174">
        <f>VLOOKUP(E297,Lookups!$C$3:$D$249,2,FALSE)</f>
        <v>12</v>
      </c>
      <c r="R297" s="227">
        <f>VLOOKUP(E297,Lookups!$C$3:$E$148,2,FALSE)</f>
        <v>12</v>
      </c>
      <c r="S297" s="156"/>
      <c r="T297" s="46" t="e">
        <f>IF(#REF!="A",#REF!*0.5)+_xlfn.IFNA(#N/A,0)</f>
        <v>#REF!</v>
      </c>
      <c r="U297" s="46" t="e">
        <f>IF(#REF!="b",#REF!*0.25)+_xlfn.IFNA(#N/A,0)</f>
        <v>#REF!</v>
      </c>
      <c r="V297" s="46" t="e">
        <f>IF(#REF!="C",#REF!*0.125)+_xlfn.IFNA(#N/A,0)</f>
        <v>#REF!</v>
      </c>
      <c r="W297" s="46">
        <f t="shared" si="150"/>
        <v>1.169229504</v>
      </c>
      <c r="X297" s="46">
        <f t="shared" si="151"/>
        <v>0</v>
      </c>
      <c r="Y297" s="71">
        <f t="shared" si="152"/>
        <v>0</v>
      </c>
      <c r="Z297" s="71"/>
      <c r="AA297" s="71"/>
      <c r="AB297" s="71"/>
      <c r="AC297" s="112">
        <f t="shared" si="153"/>
        <v>0</v>
      </c>
      <c r="AD297" s="112">
        <f t="shared" si="154"/>
        <v>0</v>
      </c>
      <c r="AE297" s="53">
        <f t="shared" si="155"/>
        <v>0</v>
      </c>
      <c r="AF297" s="47">
        <f t="shared" si="156"/>
        <v>0</v>
      </c>
      <c r="AG297" s="47">
        <f t="shared" si="157"/>
        <v>0</v>
      </c>
      <c r="AH297" s="47">
        <f t="shared" si="158"/>
        <v>0</v>
      </c>
      <c r="AI297" s="47">
        <f t="shared" si="159"/>
        <v>0</v>
      </c>
      <c r="AJ297" s="47">
        <f t="shared" si="160"/>
        <v>0</v>
      </c>
      <c r="AK297" s="48">
        <f t="shared" si="161"/>
        <v>0</v>
      </c>
      <c r="AL297" s="48"/>
      <c r="AM297" s="48"/>
      <c r="AN297" s="145"/>
      <c r="AO297" s="145">
        <f t="shared" si="162"/>
        <v>0</v>
      </c>
      <c r="AP297" s="145">
        <f t="shared" si="163"/>
        <v>0</v>
      </c>
      <c r="AQ297" s="414">
        <f t="shared" si="164"/>
        <v>0</v>
      </c>
      <c r="AR297" s="197">
        <f t="shared" si="170"/>
        <v>0</v>
      </c>
      <c r="AS297" s="50">
        <f t="shared" si="165"/>
        <v>0</v>
      </c>
      <c r="AT297" s="50">
        <f t="shared" si="166"/>
        <v>0</v>
      </c>
      <c r="AU297" s="50">
        <f t="shared" si="167"/>
        <v>0</v>
      </c>
      <c r="AV297" s="50">
        <f t="shared" si="168"/>
        <v>0</v>
      </c>
      <c r="AW297" s="50">
        <f t="shared" si="140"/>
        <v>0</v>
      </c>
      <c r="AX297" s="50">
        <f t="shared" si="141"/>
        <v>0</v>
      </c>
      <c r="AY297" s="45">
        <f t="shared" si="142"/>
        <v>0</v>
      </c>
      <c r="AZ297" s="45">
        <f t="shared" si="143"/>
        <v>0</v>
      </c>
      <c r="BA297" s="428">
        <v>44482</v>
      </c>
      <c r="BB297" s="183"/>
    </row>
    <row r="298" spans="1:54" ht="15" customHeight="1" x14ac:dyDescent="0.25">
      <c r="A298" s="43" t="s">
        <v>706</v>
      </c>
      <c r="B298" s="190" t="s">
        <v>639</v>
      </c>
      <c r="C298" s="178" t="s">
        <v>166</v>
      </c>
      <c r="D298" s="188" t="s">
        <v>660</v>
      </c>
      <c r="E298" s="191" t="s">
        <v>703</v>
      </c>
      <c r="F298" s="214" t="str">
        <f>VLOOKUP(G298,Lookups!$T$3:$U$2497,2,FALSE)</f>
        <v>CAT 4</v>
      </c>
      <c r="G298" s="76" t="str">
        <f>VLOOKUP(E298,Lookups!$S$3:$T$2492,2,FALSE)</f>
        <v>xxxxxxxxxx4</v>
      </c>
      <c r="H298" s="181" t="str">
        <f t="shared" si="169"/>
        <v>Kehe East xxxxxxxxxx4</v>
      </c>
      <c r="I298" s="157"/>
      <c r="J298" s="162"/>
      <c r="K298" s="163">
        <v>44256</v>
      </c>
      <c r="L298" s="533" t="s">
        <v>97</v>
      </c>
      <c r="M298" s="209" t="s">
        <v>133</v>
      </c>
      <c r="N298" s="231" t="s">
        <v>133</v>
      </c>
      <c r="O298" s="223">
        <f>VLOOKUP(E298,Lookups!$AD$3:$AE$148,2,FALSE)</f>
        <v>1.2623833040000001</v>
      </c>
      <c r="P298" s="226">
        <f>VLOOKUP(E298,Lookups!$AH$3:$AI$148,2,FALSE)</f>
        <v>2.370249088</v>
      </c>
      <c r="Q298" s="174">
        <f>VLOOKUP(E298,Lookups!$C$3:$D$249,2,FALSE)</f>
        <v>12</v>
      </c>
      <c r="R298" s="227">
        <f>VLOOKUP(E298,Lookups!$C$3:$E$148,2,FALSE)</f>
        <v>12</v>
      </c>
      <c r="S298" s="156"/>
      <c r="T298" s="46" t="e">
        <f>IF(#REF!="A",#REF!*0.5)+_xlfn.IFNA(#N/A,0)</f>
        <v>#REF!</v>
      </c>
      <c r="U298" s="46" t="e">
        <f>IF(#REF!="b",#REF!*0.25)+_xlfn.IFNA(#N/A,0)</f>
        <v>#REF!</v>
      </c>
      <c r="V298" s="46" t="e">
        <f>IF(#REF!="C",#REF!*0.125)+_xlfn.IFNA(#N/A,0)</f>
        <v>#REF!</v>
      </c>
      <c r="W298" s="46">
        <f t="shared" si="150"/>
        <v>1.2623833040000001</v>
      </c>
      <c r="X298" s="46">
        <f t="shared" si="151"/>
        <v>0</v>
      </c>
      <c r="Y298" s="71">
        <f t="shared" si="152"/>
        <v>0</v>
      </c>
      <c r="Z298" s="71"/>
      <c r="AA298" s="71"/>
      <c r="AB298" s="71"/>
      <c r="AC298" s="112">
        <f t="shared" si="153"/>
        <v>0</v>
      </c>
      <c r="AD298" s="112">
        <f t="shared" si="154"/>
        <v>0</v>
      </c>
      <c r="AE298" s="53">
        <f t="shared" si="155"/>
        <v>0</v>
      </c>
      <c r="AF298" s="47">
        <f t="shared" si="156"/>
        <v>0</v>
      </c>
      <c r="AG298" s="47">
        <f t="shared" si="157"/>
        <v>0</v>
      </c>
      <c r="AH298" s="47">
        <f t="shared" si="158"/>
        <v>0</v>
      </c>
      <c r="AI298" s="47">
        <f t="shared" si="159"/>
        <v>0</v>
      </c>
      <c r="AJ298" s="47">
        <f t="shared" si="160"/>
        <v>0</v>
      </c>
      <c r="AK298" s="48">
        <f t="shared" si="161"/>
        <v>0</v>
      </c>
      <c r="AL298" s="48"/>
      <c r="AM298" s="48"/>
      <c r="AN298" s="145"/>
      <c r="AO298" s="145">
        <f t="shared" si="162"/>
        <v>0</v>
      </c>
      <c r="AP298" s="145">
        <f t="shared" si="163"/>
        <v>0</v>
      </c>
      <c r="AQ298" s="414">
        <f t="shared" si="164"/>
        <v>0</v>
      </c>
      <c r="AR298" s="197">
        <f t="shared" si="170"/>
        <v>0</v>
      </c>
      <c r="AS298" s="50">
        <f t="shared" si="165"/>
        <v>0</v>
      </c>
      <c r="AT298" s="50">
        <f t="shared" si="166"/>
        <v>0</v>
      </c>
      <c r="AU298" s="50">
        <f t="shared" si="167"/>
        <v>0</v>
      </c>
      <c r="AV298" s="50">
        <f t="shared" si="168"/>
        <v>0</v>
      </c>
      <c r="AW298" s="50">
        <f t="shared" si="140"/>
        <v>0</v>
      </c>
      <c r="AX298" s="50">
        <f t="shared" si="141"/>
        <v>0</v>
      </c>
      <c r="AY298" s="45">
        <f t="shared" si="142"/>
        <v>0</v>
      </c>
      <c r="AZ298" s="45">
        <f t="shared" si="143"/>
        <v>0</v>
      </c>
      <c r="BA298" s="428">
        <v>44482</v>
      </c>
      <c r="BB298" s="200"/>
    </row>
    <row r="299" spans="1:54" ht="15" customHeight="1" x14ac:dyDescent="0.25">
      <c r="A299" s="43" t="s">
        <v>706</v>
      </c>
      <c r="B299" s="190" t="s">
        <v>639</v>
      </c>
      <c r="C299" s="178" t="s">
        <v>166</v>
      </c>
      <c r="D299" s="188" t="s">
        <v>660</v>
      </c>
      <c r="E299" s="191" t="s">
        <v>704</v>
      </c>
      <c r="F299" s="214" t="str">
        <f>VLOOKUP(G299,Lookups!$T$3:$U$2497,2,FALSE)</f>
        <v>CAT 5</v>
      </c>
      <c r="G299" s="76" t="str">
        <f>VLOOKUP(E299,Lookups!$S$3:$T$2492,2,FALSE)</f>
        <v>xxxxxxxxxx5</v>
      </c>
      <c r="H299" s="181" t="str">
        <f t="shared" si="169"/>
        <v>Kehe East xxxxxxxxxx5</v>
      </c>
      <c r="I299" s="157"/>
      <c r="J299" s="162"/>
      <c r="K299" s="163">
        <v>44256</v>
      </c>
      <c r="L299" s="533" t="s">
        <v>97</v>
      </c>
      <c r="M299" s="209" t="s">
        <v>133</v>
      </c>
      <c r="N299" s="231" t="s">
        <v>133</v>
      </c>
      <c r="O299" s="223">
        <f>VLOOKUP(E299,Lookups!$AD$3:$AE$148,2,FALSE)</f>
        <v>1.0035713159999999</v>
      </c>
      <c r="P299" s="226">
        <f>VLOOKUP(E299,Lookups!$AH$3:$AI$148,2,FALSE)</f>
        <v>1.926370728</v>
      </c>
      <c r="Q299" s="174">
        <f>VLOOKUP(E299,Lookups!$C$3:$D$249,2,FALSE)</f>
        <v>12</v>
      </c>
      <c r="R299" s="227">
        <f>VLOOKUP(E299,Lookups!$C$3:$E$148,2,FALSE)</f>
        <v>12</v>
      </c>
      <c r="S299" s="156"/>
      <c r="T299" s="46" t="e">
        <f>IF(#REF!="A",#REF!*0.5)+_xlfn.IFNA(#N/A,0)</f>
        <v>#REF!</v>
      </c>
      <c r="U299" s="46" t="e">
        <f>IF(#REF!="b",#REF!*0.25)+_xlfn.IFNA(#N/A,0)</f>
        <v>#REF!</v>
      </c>
      <c r="V299" s="46" t="e">
        <f>IF(#REF!="C",#REF!*0.125)+_xlfn.IFNA(#N/A,0)</f>
        <v>#REF!</v>
      </c>
      <c r="W299" s="46">
        <f t="shared" si="150"/>
        <v>1.0035713159999999</v>
      </c>
      <c r="X299" s="46">
        <f t="shared" si="151"/>
        <v>0</v>
      </c>
      <c r="Y299" s="71">
        <f t="shared" si="152"/>
        <v>0</v>
      </c>
      <c r="Z299" s="71"/>
      <c r="AA299" s="71"/>
      <c r="AB299" s="71"/>
      <c r="AC299" s="112">
        <f t="shared" si="153"/>
        <v>0</v>
      </c>
      <c r="AD299" s="112">
        <f t="shared" si="154"/>
        <v>0</v>
      </c>
      <c r="AE299" s="53">
        <f t="shared" si="155"/>
        <v>0</v>
      </c>
      <c r="AF299" s="47">
        <f t="shared" si="156"/>
        <v>0</v>
      </c>
      <c r="AG299" s="47">
        <f t="shared" si="157"/>
        <v>0</v>
      </c>
      <c r="AH299" s="47">
        <f t="shared" si="158"/>
        <v>0</v>
      </c>
      <c r="AI299" s="47">
        <f t="shared" si="159"/>
        <v>0</v>
      </c>
      <c r="AJ299" s="47">
        <f t="shared" si="160"/>
        <v>0</v>
      </c>
      <c r="AK299" s="48">
        <f t="shared" si="161"/>
        <v>0</v>
      </c>
      <c r="AL299" s="48"/>
      <c r="AM299" s="48"/>
      <c r="AN299" s="145"/>
      <c r="AO299" s="145">
        <f t="shared" si="162"/>
        <v>0</v>
      </c>
      <c r="AP299" s="145">
        <f t="shared" si="163"/>
        <v>0</v>
      </c>
      <c r="AQ299" s="414">
        <f t="shared" si="164"/>
        <v>0</v>
      </c>
      <c r="AR299" s="197">
        <f t="shared" si="170"/>
        <v>0</v>
      </c>
      <c r="AS299" s="50">
        <f t="shared" si="165"/>
        <v>0</v>
      </c>
      <c r="AT299" s="50">
        <f t="shared" si="166"/>
        <v>0</v>
      </c>
      <c r="AU299" s="50">
        <f t="shared" si="167"/>
        <v>0</v>
      </c>
      <c r="AV299" s="50">
        <f t="shared" si="168"/>
        <v>0</v>
      </c>
      <c r="AW299" s="50">
        <f t="shared" si="140"/>
        <v>0</v>
      </c>
      <c r="AX299" s="50">
        <f t="shared" si="141"/>
        <v>0</v>
      </c>
      <c r="AY299" s="45">
        <f t="shared" si="142"/>
        <v>0</v>
      </c>
      <c r="AZ299" s="45">
        <f t="shared" si="143"/>
        <v>0</v>
      </c>
      <c r="BA299" s="428">
        <v>44482</v>
      </c>
      <c r="BB299" s="200"/>
    </row>
    <row r="300" spans="1:54" ht="15" customHeight="1" x14ac:dyDescent="0.25">
      <c r="A300" s="213" t="s">
        <v>707</v>
      </c>
      <c r="B300" s="84" t="s">
        <v>638</v>
      </c>
      <c r="C300" s="213" t="s">
        <v>699</v>
      </c>
      <c r="D300" s="188" t="s">
        <v>661</v>
      </c>
      <c r="E300" s="94" t="s">
        <v>700</v>
      </c>
      <c r="F300" s="214" t="str">
        <f>VLOOKUP(G300,Lookups!$T$3:$U$2497,2,FALSE)</f>
        <v>CAT 1</v>
      </c>
      <c r="G300" s="76" t="str">
        <f>VLOOKUP(E300,Lookups!$S$3:$T$2492,2,FALSE)</f>
        <v>xxxxxxxxxx1</v>
      </c>
      <c r="H300" s="181" t="str">
        <f t="shared" si="169"/>
        <v>Kehe East + West xxxxxxxxxx1</v>
      </c>
      <c r="I300" s="229"/>
      <c r="J300" s="229"/>
      <c r="K300" s="421">
        <v>44986</v>
      </c>
      <c r="L300" s="446" t="s">
        <v>98</v>
      </c>
      <c r="M300" s="220">
        <v>45078</v>
      </c>
      <c r="N300" s="425">
        <v>0.5</v>
      </c>
      <c r="O300" s="415">
        <f>VLOOKUP(E300,Lookups!$AD$3:$AE$148,2,FALSE)</f>
        <v>1.2</v>
      </c>
      <c r="P300" s="416">
        <f>VLOOKUP(E300,Lookups!$AH$3:$AI$148,2,FALSE)</f>
        <v>3</v>
      </c>
      <c r="Q300" s="417">
        <f>VLOOKUP(E300,Lookups!$C$3:$D$249,2,FALSE)</f>
        <v>12</v>
      </c>
      <c r="R300" s="418">
        <f>VLOOKUP(E300,Lookups!$C$3:$E$148,2,FALSE)</f>
        <v>12</v>
      </c>
      <c r="S300" s="422"/>
      <c r="T300" s="423"/>
      <c r="U300" s="423"/>
      <c r="V300" s="423"/>
      <c r="W300" s="46">
        <f t="shared" si="150"/>
        <v>0</v>
      </c>
      <c r="X300" s="46">
        <f t="shared" si="151"/>
        <v>3</v>
      </c>
      <c r="Y300" s="71">
        <f t="shared" si="152"/>
        <v>0</v>
      </c>
      <c r="Z300" s="71"/>
      <c r="AA300" s="71"/>
      <c r="AB300" s="71"/>
      <c r="AC300" s="112">
        <f t="shared" si="153"/>
        <v>0</v>
      </c>
      <c r="AD300" s="112">
        <f t="shared" si="154"/>
        <v>0</v>
      </c>
      <c r="AE300" s="53">
        <f t="shared" si="155"/>
        <v>0</v>
      </c>
      <c r="AF300" s="47">
        <f t="shared" si="156"/>
        <v>0</v>
      </c>
      <c r="AG300" s="47">
        <f t="shared" si="157"/>
        <v>0</v>
      </c>
      <c r="AH300" s="47">
        <f t="shared" si="158"/>
        <v>0</v>
      </c>
      <c r="AI300" s="47">
        <f t="shared" si="159"/>
        <v>0</v>
      </c>
      <c r="AJ300" s="47">
        <f t="shared" si="160"/>
        <v>0</v>
      </c>
      <c r="AK300" s="48">
        <f t="shared" si="161"/>
        <v>0</v>
      </c>
      <c r="AL300" s="48"/>
      <c r="AM300" s="48"/>
      <c r="AN300" s="145"/>
      <c r="AO300" s="145">
        <f t="shared" si="162"/>
        <v>0</v>
      </c>
      <c r="AP300" s="145">
        <f t="shared" si="163"/>
        <v>0</v>
      </c>
      <c r="AQ300" s="419">
        <f t="shared" si="164"/>
        <v>0</v>
      </c>
      <c r="AR300" s="233">
        <f t="shared" si="170"/>
        <v>0</v>
      </c>
      <c r="AS300" s="50">
        <f t="shared" si="165"/>
        <v>0</v>
      </c>
      <c r="AT300" s="50">
        <f t="shared" si="166"/>
        <v>0</v>
      </c>
      <c r="AU300" s="50">
        <f t="shared" si="167"/>
        <v>0</v>
      </c>
      <c r="AV300" s="50">
        <f t="shared" si="168"/>
        <v>0</v>
      </c>
      <c r="AW300" s="50">
        <f t="shared" si="140"/>
        <v>0</v>
      </c>
      <c r="AX300" s="50">
        <f t="shared" si="141"/>
        <v>0</v>
      </c>
      <c r="AY300" s="234">
        <f t="shared" si="142"/>
        <v>0</v>
      </c>
      <c r="AZ300" s="234">
        <f t="shared" si="143"/>
        <v>0</v>
      </c>
      <c r="BA300" s="427">
        <v>44971</v>
      </c>
      <c r="BB300" s="235"/>
    </row>
    <row r="301" spans="1:54" ht="15" customHeight="1" x14ac:dyDescent="0.25">
      <c r="A301" s="213" t="s">
        <v>707</v>
      </c>
      <c r="B301" s="84" t="s">
        <v>638</v>
      </c>
      <c r="C301" s="213" t="s">
        <v>699</v>
      </c>
      <c r="D301" s="188" t="s">
        <v>661</v>
      </c>
      <c r="E301" s="94" t="s">
        <v>701</v>
      </c>
      <c r="F301" s="214" t="str">
        <f>VLOOKUP(G301,Lookups!$T$3:$U$2497,2,FALSE)</f>
        <v>CAT 2</v>
      </c>
      <c r="G301" s="76" t="str">
        <f>VLOOKUP(E301,Lookups!$S$3:$T$2492,2,FALSE)</f>
        <v>xxxxxxxxxx2</v>
      </c>
      <c r="H301" s="181" t="str">
        <f t="shared" si="169"/>
        <v>Kehe East + West xxxxxxxxxx2</v>
      </c>
      <c r="I301" s="229"/>
      <c r="J301" s="229"/>
      <c r="K301" s="421">
        <v>44986</v>
      </c>
      <c r="L301" s="446" t="s">
        <v>98</v>
      </c>
      <c r="M301" s="462">
        <v>45078</v>
      </c>
      <c r="N301" s="425">
        <v>0.5</v>
      </c>
      <c r="O301" s="415">
        <f>VLOOKUP(E301,Lookups!$AD$3:$AE$148,2,FALSE)</f>
        <v>1.2309971689999999</v>
      </c>
      <c r="P301" s="416">
        <f>VLOOKUP(E301,Lookups!$AH$3:$AI$148,2,FALSE)</f>
        <v>2.5038011689999999</v>
      </c>
      <c r="Q301" s="417">
        <f>VLOOKUP(E301,Lookups!$C$3:$D$249,2,FALSE)</f>
        <v>12</v>
      </c>
      <c r="R301" s="418">
        <f>VLOOKUP(E301,Lookups!$C$3:$E$148,2,FALSE)</f>
        <v>12</v>
      </c>
      <c r="S301" s="422"/>
      <c r="T301" s="423"/>
      <c r="U301" s="423"/>
      <c r="V301" s="423"/>
      <c r="W301" s="46">
        <f t="shared" si="150"/>
        <v>0</v>
      </c>
      <c r="X301" s="46">
        <f t="shared" si="151"/>
        <v>2.5038011689999999</v>
      </c>
      <c r="Y301" s="71">
        <f t="shared" si="152"/>
        <v>0</v>
      </c>
      <c r="Z301" s="71"/>
      <c r="AA301" s="71"/>
      <c r="AB301" s="71"/>
      <c r="AC301" s="112">
        <f t="shared" si="153"/>
        <v>0</v>
      </c>
      <c r="AD301" s="112">
        <f t="shared" si="154"/>
        <v>0</v>
      </c>
      <c r="AE301" s="53">
        <f t="shared" si="155"/>
        <v>0</v>
      </c>
      <c r="AF301" s="47">
        <f t="shared" si="156"/>
        <v>0</v>
      </c>
      <c r="AG301" s="47">
        <f t="shared" si="157"/>
        <v>0</v>
      </c>
      <c r="AH301" s="47">
        <f t="shared" si="158"/>
        <v>0</v>
      </c>
      <c r="AI301" s="47">
        <f t="shared" si="159"/>
        <v>0</v>
      </c>
      <c r="AJ301" s="47">
        <f t="shared" si="160"/>
        <v>0</v>
      </c>
      <c r="AK301" s="48">
        <f t="shared" si="161"/>
        <v>0</v>
      </c>
      <c r="AL301" s="48"/>
      <c r="AM301" s="48"/>
      <c r="AN301" s="145"/>
      <c r="AO301" s="145">
        <f t="shared" si="162"/>
        <v>0</v>
      </c>
      <c r="AP301" s="145">
        <f t="shared" si="163"/>
        <v>0</v>
      </c>
      <c r="AQ301" s="419">
        <f t="shared" si="164"/>
        <v>0</v>
      </c>
      <c r="AR301" s="233">
        <f t="shared" si="170"/>
        <v>0</v>
      </c>
      <c r="AS301" s="50">
        <f t="shared" si="165"/>
        <v>0</v>
      </c>
      <c r="AT301" s="50">
        <f t="shared" si="166"/>
        <v>0</v>
      </c>
      <c r="AU301" s="50">
        <f t="shared" si="167"/>
        <v>0</v>
      </c>
      <c r="AV301" s="50">
        <f t="shared" si="168"/>
        <v>0</v>
      </c>
      <c r="AW301" s="50">
        <f t="shared" si="140"/>
        <v>0</v>
      </c>
      <c r="AX301" s="50">
        <f t="shared" si="141"/>
        <v>0</v>
      </c>
      <c r="AY301" s="234">
        <f t="shared" si="142"/>
        <v>0</v>
      </c>
      <c r="AZ301" s="234">
        <f t="shared" si="143"/>
        <v>0</v>
      </c>
      <c r="BA301" s="427">
        <v>44971</v>
      </c>
      <c r="BB301" s="235"/>
    </row>
    <row r="302" spans="1:54" ht="15" customHeight="1" x14ac:dyDescent="0.25">
      <c r="A302" s="213" t="s">
        <v>707</v>
      </c>
      <c r="B302" s="84" t="s">
        <v>638</v>
      </c>
      <c r="C302" s="213" t="s">
        <v>167</v>
      </c>
      <c r="D302" s="188" t="s">
        <v>661</v>
      </c>
      <c r="E302" s="191" t="s">
        <v>702</v>
      </c>
      <c r="F302" s="214" t="str">
        <f>VLOOKUP(G302,Lookups!$T$3:$U$2497,2,FALSE)</f>
        <v>CAT 3</v>
      </c>
      <c r="G302" s="76" t="str">
        <f>VLOOKUP(E302,Lookups!$S$3:$T$2492,2,FALSE)</f>
        <v>xxxxxxxxxx3</v>
      </c>
      <c r="H302" s="181" t="str">
        <f t="shared" si="169"/>
        <v>Kehe West xxxxxxxxxx3</v>
      </c>
      <c r="I302" s="43"/>
      <c r="J302" s="43"/>
      <c r="K302" s="161">
        <v>44256</v>
      </c>
      <c r="L302" s="175" t="s">
        <v>97</v>
      </c>
      <c r="M302" s="171" t="s">
        <v>133</v>
      </c>
      <c r="N302" s="237" t="s">
        <v>133</v>
      </c>
      <c r="O302" s="223">
        <f>VLOOKUP(E302,Lookups!$AD$3:$AE$148,2,FALSE)</f>
        <v>1.169229504</v>
      </c>
      <c r="P302" s="226">
        <f>VLOOKUP(E302,Lookups!$AH$3:$AI$148,2,FALSE)</f>
        <v>2.8760148220000001</v>
      </c>
      <c r="Q302" s="174">
        <f>VLOOKUP(E302,Lookups!$C$3:$D$249,2,FALSE)</f>
        <v>12</v>
      </c>
      <c r="R302" s="227">
        <f>VLOOKUP(E302,Lookups!$C$3:$E$148,2,FALSE)</f>
        <v>12</v>
      </c>
      <c r="S302" s="155"/>
      <c r="T302" s="46" t="e">
        <f>IF(#REF!="A",#REF!*0.5)+_xlfn.IFNA(#N/A,0)</f>
        <v>#REF!</v>
      </c>
      <c r="U302" s="46" t="e">
        <f>IF(#REF!="b",#REF!*0.25)+_xlfn.IFNA(#N/A,0)</f>
        <v>#REF!</v>
      </c>
      <c r="V302" s="46" t="e">
        <f>IF(#REF!="C",#REF!*0.125)+_xlfn.IFNA(#N/A,0)</f>
        <v>#REF!</v>
      </c>
      <c r="W302" s="46">
        <f t="shared" si="150"/>
        <v>0</v>
      </c>
      <c r="X302" s="46">
        <f t="shared" si="151"/>
        <v>2.8760148220000001</v>
      </c>
      <c r="Y302" s="71">
        <f t="shared" si="152"/>
        <v>0</v>
      </c>
      <c r="Z302" s="71"/>
      <c r="AA302" s="71"/>
      <c r="AB302" s="71"/>
      <c r="AC302" s="112">
        <f t="shared" si="153"/>
        <v>0</v>
      </c>
      <c r="AD302" s="112">
        <f t="shared" si="154"/>
        <v>0</v>
      </c>
      <c r="AE302" s="53">
        <f t="shared" si="155"/>
        <v>0</v>
      </c>
      <c r="AF302" s="47">
        <f t="shared" si="156"/>
        <v>0</v>
      </c>
      <c r="AG302" s="47">
        <f t="shared" si="157"/>
        <v>0</v>
      </c>
      <c r="AH302" s="47">
        <f t="shared" si="158"/>
        <v>0</v>
      </c>
      <c r="AI302" s="47">
        <f t="shared" si="159"/>
        <v>0</v>
      </c>
      <c r="AJ302" s="47">
        <f t="shared" si="160"/>
        <v>0</v>
      </c>
      <c r="AK302" s="48">
        <f t="shared" si="161"/>
        <v>0</v>
      </c>
      <c r="AL302" s="48"/>
      <c r="AM302" s="48"/>
      <c r="AN302" s="145"/>
      <c r="AO302" s="145">
        <f t="shared" si="162"/>
        <v>0</v>
      </c>
      <c r="AP302" s="145">
        <f t="shared" si="163"/>
        <v>0</v>
      </c>
      <c r="AQ302" s="414">
        <f t="shared" si="164"/>
        <v>0</v>
      </c>
      <c r="AR302" s="197">
        <f t="shared" si="170"/>
        <v>0</v>
      </c>
      <c r="AS302" s="50">
        <f t="shared" si="165"/>
        <v>0</v>
      </c>
      <c r="AT302" s="50">
        <f t="shared" si="166"/>
        <v>0</v>
      </c>
      <c r="AU302" s="50">
        <f t="shared" si="167"/>
        <v>0</v>
      </c>
      <c r="AV302" s="50">
        <f t="shared" si="168"/>
        <v>0</v>
      </c>
      <c r="AW302" s="50">
        <f t="shared" si="140"/>
        <v>0</v>
      </c>
      <c r="AX302" s="50">
        <f t="shared" si="141"/>
        <v>0</v>
      </c>
      <c r="AY302" s="45">
        <f t="shared" si="142"/>
        <v>0</v>
      </c>
      <c r="AZ302" s="45">
        <f t="shared" si="143"/>
        <v>0</v>
      </c>
      <c r="BA302" s="430">
        <v>44439</v>
      </c>
      <c r="BB302" s="185"/>
    </row>
    <row r="303" spans="1:54" ht="15" customHeight="1" x14ac:dyDescent="0.25">
      <c r="A303" s="213" t="s">
        <v>707</v>
      </c>
      <c r="B303" s="84" t="s">
        <v>638</v>
      </c>
      <c r="C303" s="213" t="s">
        <v>166</v>
      </c>
      <c r="D303" s="188" t="s">
        <v>661</v>
      </c>
      <c r="E303" s="191" t="s">
        <v>703</v>
      </c>
      <c r="F303" s="214" t="str">
        <f>VLOOKUP(G303,Lookups!$T$3:$U$2497,2,FALSE)</f>
        <v>CAT 4</v>
      </c>
      <c r="G303" s="76" t="str">
        <f>VLOOKUP(E303,Lookups!$S$3:$T$2492,2,FALSE)</f>
        <v>xxxxxxxxxx4</v>
      </c>
      <c r="H303" s="181" t="str">
        <f t="shared" si="169"/>
        <v>Kehe East xxxxxxxxxx4</v>
      </c>
      <c r="I303" s="43"/>
      <c r="J303" s="43"/>
      <c r="K303" s="161">
        <v>44256</v>
      </c>
      <c r="L303" s="43" t="s">
        <v>97</v>
      </c>
      <c r="M303" s="171" t="s">
        <v>133</v>
      </c>
      <c r="N303" s="237" t="s">
        <v>133</v>
      </c>
      <c r="O303" s="223">
        <f>VLOOKUP(E303,Lookups!$AD$3:$AE$148,2,FALSE)</f>
        <v>1.2623833040000001</v>
      </c>
      <c r="P303" s="226">
        <f>VLOOKUP(E303,Lookups!$AH$3:$AI$148,2,FALSE)</f>
        <v>2.370249088</v>
      </c>
      <c r="Q303" s="174">
        <f>VLOOKUP(E303,Lookups!$C$3:$D$249,2,FALSE)</f>
        <v>12</v>
      </c>
      <c r="R303" s="227">
        <f>VLOOKUP(E303,Lookups!$C$3:$E$148,2,FALSE)</f>
        <v>12</v>
      </c>
      <c r="S303" s="155"/>
      <c r="T303" s="46" t="e">
        <f>IF(#REF!="A",#REF!*0.5)+_xlfn.IFNA(#N/A,0)</f>
        <v>#REF!</v>
      </c>
      <c r="U303" s="46" t="e">
        <f>IF(#REF!="b",#REF!*0.25)+_xlfn.IFNA(#N/A,0)</f>
        <v>#REF!</v>
      </c>
      <c r="V303" s="46" t="e">
        <f>IF(#REF!="C",#REF!*0.125)+_xlfn.IFNA(#N/A,0)</f>
        <v>#REF!</v>
      </c>
      <c r="W303" s="46">
        <f t="shared" si="150"/>
        <v>0</v>
      </c>
      <c r="X303" s="46">
        <f t="shared" si="151"/>
        <v>2.370249088</v>
      </c>
      <c r="Y303" s="71">
        <f t="shared" si="152"/>
        <v>0</v>
      </c>
      <c r="Z303" s="71"/>
      <c r="AA303" s="71"/>
      <c r="AB303" s="71"/>
      <c r="AC303" s="112">
        <f t="shared" si="153"/>
        <v>0</v>
      </c>
      <c r="AD303" s="112">
        <f t="shared" si="154"/>
        <v>0</v>
      </c>
      <c r="AE303" s="53">
        <f t="shared" si="155"/>
        <v>0</v>
      </c>
      <c r="AF303" s="47">
        <f t="shared" si="156"/>
        <v>0</v>
      </c>
      <c r="AG303" s="47">
        <f t="shared" si="157"/>
        <v>0</v>
      </c>
      <c r="AH303" s="47">
        <f t="shared" si="158"/>
        <v>0</v>
      </c>
      <c r="AI303" s="47">
        <f t="shared" si="159"/>
        <v>0</v>
      </c>
      <c r="AJ303" s="47">
        <f t="shared" si="160"/>
        <v>0</v>
      </c>
      <c r="AK303" s="48">
        <f t="shared" si="161"/>
        <v>0</v>
      </c>
      <c r="AL303" s="48"/>
      <c r="AM303" s="48"/>
      <c r="AN303" s="145"/>
      <c r="AO303" s="145">
        <f t="shared" si="162"/>
        <v>0</v>
      </c>
      <c r="AP303" s="145">
        <f t="shared" si="163"/>
        <v>0</v>
      </c>
      <c r="AQ303" s="414">
        <f t="shared" si="164"/>
        <v>0</v>
      </c>
      <c r="AR303" s="197">
        <f t="shared" si="170"/>
        <v>0</v>
      </c>
      <c r="AS303" s="50">
        <f t="shared" si="165"/>
        <v>0</v>
      </c>
      <c r="AT303" s="50">
        <f t="shared" si="166"/>
        <v>0</v>
      </c>
      <c r="AU303" s="50">
        <f t="shared" si="167"/>
        <v>0</v>
      </c>
      <c r="AV303" s="50">
        <f t="shared" si="168"/>
        <v>0</v>
      </c>
      <c r="AW303" s="50">
        <f t="shared" si="140"/>
        <v>0</v>
      </c>
      <c r="AX303" s="50">
        <f t="shared" si="141"/>
        <v>0</v>
      </c>
      <c r="AY303" s="45">
        <f t="shared" si="142"/>
        <v>0</v>
      </c>
      <c r="AZ303" s="45">
        <f t="shared" si="143"/>
        <v>0</v>
      </c>
      <c r="BA303" s="430">
        <v>44439</v>
      </c>
      <c r="BB303" s="185"/>
    </row>
    <row r="304" spans="1:54" ht="15" customHeight="1" x14ac:dyDescent="0.25">
      <c r="A304" s="213" t="s">
        <v>707</v>
      </c>
      <c r="B304" s="84" t="s">
        <v>638</v>
      </c>
      <c r="C304" s="213" t="s">
        <v>167</v>
      </c>
      <c r="D304" s="188" t="s">
        <v>661</v>
      </c>
      <c r="E304" s="191" t="s">
        <v>704</v>
      </c>
      <c r="F304" s="214" t="str">
        <f>VLOOKUP(G304,Lookups!$T$3:$U$2497,2,FALSE)</f>
        <v>CAT 5</v>
      </c>
      <c r="G304" s="76" t="str">
        <f>VLOOKUP(E304,Lookups!$S$3:$T$2492,2,FALSE)</f>
        <v>xxxxxxxxxx5</v>
      </c>
      <c r="H304" s="181" t="str">
        <f t="shared" si="169"/>
        <v>Kehe West xxxxxxxxxx5</v>
      </c>
      <c r="I304" s="43"/>
      <c r="J304" s="43"/>
      <c r="K304" s="161">
        <v>44256</v>
      </c>
      <c r="L304" s="175" t="s">
        <v>97</v>
      </c>
      <c r="M304" s="171" t="s">
        <v>133</v>
      </c>
      <c r="N304" s="237" t="s">
        <v>133</v>
      </c>
      <c r="O304" s="223">
        <f>VLOOKUP(E304,Lookups!$AD$3:$AE$148,2,FALSE)</f>
        <v>1.0035713159999999</v>
      </c>
      <c r="P304" s="226">
        <f>VLOOKUP(E304,Lookups!$AH$3:$AI$148,2,FALSE)</f>
        <v>1.926370728</v>
      </c>
      <c r="Q304" s="174">
        <f>VLOOKUP(E304,Lookups!$C$3:$D$249,2,FALSE)</f>
        <v>12</v>
      </c>
      <c r="R304" s="227">
        <f>VLOOKUP(E304,Lookups!$C$3:$E$148,2,FALSE)</f>
        <v>12</v>
      </c>
      <c r="S304" s="155"/>
      <c r="T304" s="46" t="e">
        <f>IF(#REF!="A",#REF!*0.5)+_xlfn.IFNA(#N/A,0)</f>
        <v>#REF!</v>
      </c>
      <c r="U304" s="46" t="e">
        <f>IF(#REF!="b",#REF!*0.25)+_xlfn.IFNA(#N/A,0)</f>
        <v>#REF!</v>
      </c>
      <c r="V304" s="46" t="e">
        <f>IF(#REF!="C",#REF!*0.125)+_xlfn.IFNA(#N/A,0)</f>
        <v>#REF!</v>
      </c>
      <c r="W304" s="46">
        <f t="shared" si="150"/>
        <v>0</v>
      </c>
      <c r="X304" s="46">
        <f t="shared" si="151"/>
        <v>1.926370728</v>
      </c>
      <c r="Y304" s="71">
        <f t="shared" si="152"/>
        <v>0</v>
      </c>
      <c r="Z304" s="71"/>
      <c r="AA304" s="71"/>
      <c r="AB304" s="71"/>
      <c r="AC304" s="112">
        <f t="shared" si="153"/>
        <v>0</v>
      </c>
      <c r="AD304" s="112">
        <f t="shared" si="154"/>
        <v>0</v>
      </c>
      <c r="AE304" s="53">
        <f t="shared" si="155"/>
        <v>0</v>
      </c>
      <c r="AF304" s="47">
        <f t="shared" si="156"/>
        <v>0</v>
      </c>
      <c r="AG304" s="47">
        <f t="shared" si="157"/>
        <v>0</v>
      </c>
      <c r="AH304" s="47">
        <f t="shared" si="158"/>
        <v>0</v>
      </c>
      <c r="AI304" s="47">
        <f t="shared" si="159"/>
        <v>0</v>
      </c>
      <c r="AJ304" s="47">
        <f t="shared" si="160"/>
        <v>0</v>
      </c>
      <c r="AK304" s="48">
        <f t="shared" si="161"/>
        <v>0</v>
      </c>
      <c r="AL304" s="48"/>
      <c r="AM304" s="48"/>
      <c r="AN304" s="145"/>
      <c r="AO304" s="145">
        <f t="shared" si="162"/>
        <v>0</v>
      </c>
      <c r="AP304" s="145">
        <f t="shared" si="163"/>
        <v>0</v>
      </c>
      <c r="AQ304" s="414">
        <f t="shared" si="164"/>
        <v>0</v>
      </c>
      <c r="AR304" s="197">
        <f t="shared" si="170"/>
        <v>0</v>
      </c>
      <c r="AS304" s="50">
        <f t="shared" si="165"/>
        <v>0</v>
      </c>
      <c r="AT304" s="50">
        <f t="shared" si="166"/>
        <v>0</v>
      </c>
      <c r="AU304" s="50">
        <f t="shared" si="167"/>
        <v>0</v>
      </c>
      <c r="AV304" s="50">
        <f t="shared" si="168"/>
        <v>0</v>
      </c>
      <c r="AW304" s="50">
        <f t="shared" si="140"/>
        <v>0</v>
      </c>
      <c r="AX304" s="50">
        <f t="shared" si="141"/>
        <v>0</v>
      </c>
      <c r="AY304" s="45">
        <f t="shared" si="142"/>
        <v>0</v>
      </c>
      <c r="AZ304" s="45">
        <f t="shared" si="143"/>
        <v>0</v>
      </c>
      <c r="BA304" s="430">
        <v>44439</v>
      </c>
      <c r="BB304" s="185"/>
    </row>
    <row r="305" spans="1:56" ht="15" customHeight="1" x14ac:dyDescent="0.25">
      <c r="A305" s="43" t="s">
        <v>706</v>
      </c>
      <c r="B305" s="84" t="s">
        <v>667</v>
      </c>
      <c r="C305" s="213" t="s">
        <v>164</v>
      </c>
      <c r="D305" s="188" t="s">
        <v>662</v>
      </c>
      <c r="E305" s="94" t="s">
        <v>700</v>
      </c>
      <c r="F305" s="214" t="str">
        <f>VLOOKUP(G305,Lookups!$T$3:$U$2497,2,FALSE)</f>
        <v>CAT 1</v>
      </c>
      <c r="G305" s="76" t="str">
        <f>VLOOKUP(E305,Lookups!$S$3:$T$2492,2,FALSE)</f>
        <v>xxxxxxxxxx1</v>
      </c>
      <c r="H305" s="181" t="str">
        <f t="shared" si="169"/>
        <v>UNFI East xxxxxxxxxx1</v>
      </c>
      <c r="I305" s="43"/>
      <c r="J305" s="43">
        <v>380</v>
      </c>
      <c r="K305" s="161">
        <v>45047</v>
      </c>
      <c r="L305" s="43" t="s">
        <v>98</v>
      </c>
      <c r="M305" s="154">
        <v>45170</v>
      </c>
      <c r="N305" s="225">
        <v>0.75</v>
      </c>
      <c r="O305" s="223">
        <f>VLOOKUP(E305,Lookups!$AD$3:$AE$148,2,FALSE)</f>
        <v>1.2</v>
      </c>
      <c r="P305" s="226">
        <f>VLOOKUP(E305,Lookups!$AH$3:$AI$148,2,FALSE)</f>
        <v>3</v>
      </c>
      <c r="Q305" s="174">
        <f>VLOOKUP(E305,Lookups!$C$3:$D$249,2,FALSE)</f>
        <v>12</v>
      </c>
      <c r="R305" s="227">
        <f>VLOOKUP(E305,Lookups!$C$3:$E$148,2,FALSE)</f>
        <v>12</v>
      </c>
      <c r="S305" s="156">
        <v>3</v>
      </c>
      <c r="T305" s="46" t="e">
        <f>IF(#REF!="A",#REF!*0.5)+_xlfn.IFNA(#N/A,0)</f>
        <v>#REF!</v>
      </c>
      <c r="U305" s="46" t="e">
        <f>IF(#REF!="b",#REF!*0.25)+_xlfn.IFNA(#N/A,0)</f>
        <v>#REF!</v>
      </c>
      <c r="V305" s="46" t="e">
        <f>IF(#REF!="C",#REF!*0.125)+_xlfn.IFNA(#N/A,0)</f>
        <v>#REF!</v>
      </c>
      <c r="W305" s="46">
        <f t="shared" si="150"/>
        <v>0</v>
      </c>
      <c r="X305" s="46">
        <f t="shared" si="151"/>
        <v>0</v>
      </c>
      <c r="Y305" s="71">
        <f t="shared" si="152"/>
        <v>1140</v>
      </c>
      <c r="Z305" s="71"/>
      <c r="AA305" s="71"/>
      <c r="AB305" s="71"/>
      <c r="AC305" s="112">
        <f t="shared" si="153"/>
        <v>0</v>
      </c>
      <c r="AD305" s="112">
        <f t="shared" si="154"/>
        <v>0</v>
      </c>
      <c r="AE305" s="53">
        <f t="shared" si="155"/>
        <v>59280</v>
      </c>
      <c r="AF305" s="47">
        <f t="shared" si="156"/>
        <v>0</v>
      </c>
      <c r="AG305" s="47">
        <f t="shared" si="157"/>
        <v>0</v>
      </c>
      <c r="AH305" s="47">
        <f t="shared" si="158"/>
        <v>0</v>
      </c>
      <c r="AI305" s="47">
        <f t="shared" si="159"/>
        <v>0</v>
      </c>
      <c r="AJ305" s="47">
        <f t="shared" si="160"/>
        <v>0</v>
      </c>
      <c r="AK305" s="48">
        <f t="shared" si="161"/>
        <v>4940</v>
      </c>
      <c r="AL305" s="48"/>
      <c r="AM305" s="48"/>
      <c r="AN305" s="145"/>
      <c r="AO305" s="145">
        <f t="shared" si="162"/>
        <v>0</v>
      </c>
      <c r="AP305" s="145">
        <f t="shared" si="163"/>
        <v>0</v>
      </c>
      <c r="AQ305" s="414">
        <f t="shared" si="164"/>
        <v>4940</v>
      </c>
      <c r="AR305" s="197">
        <f t="shared" si="170"/>
        <v>411.66666666666669</v>
      </c>
      <c r="AS305" s="50">
        <f t="shared" si="165"/>
        <v>711360</v>
      </c>
      <c r="AT305" s="50">
        <f t="shared" si="166"/>
        <v>0</v>
      </c>
      <c r="AU305" s="50">
        <f t="shared" si="167"/>
        <v>0</v>
      </c>
      <c r="AV305" s="50">
        <f t="shared" si="168"/>
        <v>0</v>
      </c>
      <c r="AW305" s="50">
        <f t="shared" ref="AW305:AW318" si="171">(AI305*R305)+_xlfn.IFNA(#N/A,0)</f>
        <v>0</v>
      </c>
      <c r="AX305" s="50">
        <f t="shared" ref="AX305:AX318" si="172">(AJ305*R305)+_xlfn.IFNA(#N/A,0)</f>
        <v>0</v>
      </c>
      <c r="AY305" s="45">
        <f t="shared" ref="AY305:AY318" si="173">SUM(AS305:AX305)+_xlfn.IFNA(#N/A,0)</f>
        <v>711360</v>
      </c>
      <c r="AZ305" s="437">
        <f t="shared" ref="AZ305:AZ368" si="174">AY305/12</f>
        <v>59280</v>
      </c>
      <c r="BA305" s="442">
        <v>44972</v>
      </c>
      <c r="BB305" s="186"/>
    </row>
    <row r="306" spans="1:56" ht="15" customHeight="1" x14ac:dyDescent="0.25">
      <c r="A306" s="43" t="s">
        <v>706</v>
      </c>
      <c r="B306" s="84" t="s">
        <v>667</v>
      </c>
      <c r="C306" s="213" t="s">
        <v>164</v>
      </c>
      <c r="D306" s="188" t="s">
        <v>662</v>
      </c>
      <c r="E306" s="94" t="s">
        <v>701</v>
      </c>
      <c r="F306" s="214" t="str">
        <f>VLOOKUP(G306,Lookups!$T$3:$U$2497,2,FALSE)</f>
        <v>CAT 2</v>
      </c>
      <c r="G306" s="76" t="str">
        <f>VLOOKUP(E306,Lookups!$S$3:$T$2492,2,FALSE)</f>
        <v>xxxxxxxxxx2</v>
      </c>
      <c r="H306" s="181" t="str">
        <f t="shared" si="169"/>
        <v>UNFI East xxxxxxxxxx2</v>
      </c>
      <c r="I306" s="43"/>
      <c r="J306" s="43">
        <v>380</v>
      </c>
      <c r="K306" s="161">
        <v>45047</v>
      </c>
      <c r="L306" s="43" t="s">
        <v>98</v>
      </c>
      <c r="M306" s="154">
        <v>45170</v>
      </c>
      <c r="N306" s="225">
        <v>0.75</v>
      </c>
      <c r="O306" s="223">
        <f>VLOOKUP(E306,Lookups!$AD$3:$AE$148,2,FALSE)</f>
        <v>1.2309971689999999</v>
      </c>
      <c r="P306" s="226">
        <f>VLOOKUP(E306,Lookups!$AH$3:$AI$148,2,FALSE)</f>
        <v>2.5038011689999999</v>
      </c>
      <c r="Q306" s="174">
        <f>VLOOKUP(E306,Lookups!$C$3:$D$249,2,FALSE)</f>
        <v>12</v>
      </c>
      <c r="R306" s="227">
        <f>VLOOKUP(E306,Lookups!$C$3:$E$148,2,FALSE)</f>
        <v>12</v>
      </c>
      <c r="S306" s="156">
        <v>3</v>
      </c>
      <c r="T306" s="46" t="e">
        <f>IF(#REF!="A",#REF!*0.5)+_xlfn.IFNA(#N/A,0)</f>
        <v>#REF!</v>
      </c>
      <c r="U306" s="46" t="e">
        <f>IF(#REF!="b",#REF!*0.25)+_xlfn.IFNA(#N/A,0)</f>
        <v>#REF!</v>
      </c>
      <c r="V306" s="46" t="e">
        <f>IF(#REF!="C",#REF!*0.125)+_xlfn.IFNA(#N/A,0)</f>
        <v>#REF!</v>
      </c>
      <c r="W306" s="46">
        <f t="shared" si="150"/>
        <v>0</v>
      </c>
      <c r="X306" s="46">
        <f t="shared" si="151"/>
        <v>0</v>
      </c>
      <c r="Y306" s="71">
        <f t="shared" si="152"/>
        <v>1140</v>
      </c>
      <c r="Z306" s="71"/>
      <c r="AA306" s="71"/>
      <c r="AB306" s="71"/>
      <c r="AC306" s="112">
        <f t="shared" si="153"/>
        <v>0</v>
      </c>
      <c r="AD306" s="112">
        <f t="shared" si="154"/>
        <v>0</v>
      </c>
      <c r="AE306" s="53">
        <f t="shared" si="155"/>
        <v>59280</v>
      </c>
      <c r="AF306" s="47">
        <f t="shared" si="156"/>
        <v>0</v>
      </c>
      <c r="AG306" s="47">
        <f t="shared" si="157"/>
        <v>0</v>
      </c>
      <c r="AH306" s="47">
        <f t="shared" si="158"/>
        <v>0</v>
      </c>
      <c r="AI306" s="47">
        <f t="shared" si="159"/>
        <v>0</v>
      </c>
      <c r="AJ306" s="47">
        <f t="shared" si="160"/>
        <v>0</v>
      </c>
      <c r="AK306" s="48">
        <f t="shared" si="161"/>
        <v>4940</v>
      </c>
      <c r="AL306" s="48"/>
      <c r="AM306" s="48"/>
      <c r="AN306" s="145"/>
      <c r="AO306" s="145">
        <f t="shared" si="162"/>
        <v>0</v>
      </c>
      <c r="AP306" s="145">
        <f t="shared" si="163"/>
        <v>0</v>
      </c>
      <c r="AQ306" s="414">
        <f t="shared" si="164"/>
        <v>4940</v>
      </c>
      <c r="AR306" s="197">
        <f t="shared" si="170"/>
        <v>411.66666666666669</v>
      </c>
      <c r="AS306" s="50">
        <f t="shared" si="165"/>
        <v>711360</v>
      </c>
      <c r="AT306" s="50">
        <f t="shared" si="166"/>
        <v>0</v>
      </c>
      <c r="AU306" s="50">
        <f t="shared" si="167"/>
        <v>0</v>
      </c>
      <c r="AV306" s="50">
        <f t="shared" si="168"/>
        <v>0</v>
      </c>
      <c r="AW306" s="50">
        <f t="shared" si="171"/>
        <v>0</v>
      </c>
      <c r="AX306" s="50">
        <f t="shared" si="172"/>
        <v>0</v>
      </c>
      <c r="AY306" s="45">
        <f t="shared" si="173"/>
        <v>711360</v>
      </c>
      <c r="AZ306" s="437">
        <f t="shared" si="174"/>
        <v>59280</v>
      </c>
      <c r="BA306" s="442">
        <v>44972</v>
      </c>
      <c r="BB306" s="186"/>
    </row>
    <row r="307" spans="1:56" ht="15" customHeight="1" x14ac:dyDescent="0.25">
      <c r="A307" s="43" t="s">
        <v>706</v>
      </c>
      <c r="B307" s="84" t="s">
        <v>667</v>
      </c>
      <c r="C307" s="178" t="s">
        <v>164</v>
      </c>
      <c r="D307" s="188" t="s">
        <v>660</v>
      </c>
      <c r="E307" s="191" t="s">
        <v>702</v>
      </c>
      <c r="F307" s="214" t="str">
        <f>VLOOKUP(G307,Lookups!$T$3:$U$2497,2,FALSE)</f>
        <v>CAT 3</v>
      </c>
      <c r="G307" s="76" t="str">
        <f>VLOOKUP(E307,Lookups!$S$3:$T$2492,2,FALSE)</f>
        <v>xxxxxxxxxx3</v>
      </c>
      <c r="H307" s="181" t="str">
        <f t="shared" si="169"/>
        <v>UNFI East xxxxxxxxxx3</v>
      </c>
      <c r="I307" s="157"/>
      <c r="J307" s="162">
        <v>250</v>
      </c>
      <c r="K307" s="163">
        <v>44896</v>
      </c>
      <c r="L307" s="178" t="s">
        <v>96</v>
      </c>
      <c r="M307" s="209">
        <v>45078</v>
      </c>
      <c r="N307" s="231">
        <v>0.75</v>
      </c>
      <c r="O307" s="223">
        <f>VLOOKUP(E307,Lookups!$AD$3:$AE$148,2,FALSE)</f>
        <v>1.169229504</v>
      </c>
      <c r="P307" s="226">
        <f>VLOOKUP(E307,Lookups!$AH$3:$AI$148,2,FALSE)</f>
        <v>2.8760148220000001</v>
      </c>
      <c r="Q307" s="174">
        <f>VLOOKUP(E307,Lookups!$C$3:$D$249,2,FALSE)</f>
        <v>12</v>
      </c>
      <c r="R307" s="227">
        <f>VLOOKUP(E307,Lookups!$C$3:$E$148,2,FALSE)</f>
        <v>12</v>
      </c>
      <c r="S307" s="156"/>
      <c r="T307" s="46" t="e">
        <f>IF(#REF!="A",#REF!*0.5)+_xlfn.IFNA(#N/A,0)</f>
        <v>#REF!</v>
      </c>
      <c r="U307" s="46" t="e">
        <f>IF(#REF!="b",#REF!*0.25)+_xlfn.IFNA(#N/A,0)</f>
        <v>#REF!</v>
      </c>
      <c r="V307" s="46" t="e">
        <f>IF(#REF!="C",#REF!*0.125)+_xlfn.IFNA(#N/A,0)</f>
        <v>#REF!</v>
      </c>
      <c r="W307" s="46">
        <f t="shared" si="150"/>
        <v>1.169229504</v>
      </c>
      <c r="X307" s="46">
        <f t="shared" si="151"/>
        <v>0</v>
      </c>
      <c r="Y307" s="71">
        <f t="shared" si="152"/>
        <v>0</v>
      </c>
      <c r="Z307" s="71"/>
      <c r="AA307" s="71"/>
      <c r="AB307" s="71"/>
      <c r="AC307" s="112">
        <f t="shared" si="153"/>
        <v>292.30737600000003</v>
      </c>
      <c r="AD307" s="112">
        <f t="shared" si="154"/>
        <v>0</v>
      </c>
      <c r="AE307" s="53">
        <f t="shared" si="155"/>
        <v>0</v>
      </c>
      <c r="AF307" s="47">
        <f t="shared" si="156"/>
        <v>0</v>
      </c>
      <c r="AG307" s="47">
        <f t="shared" si="157"/>
        <v>0</v>
      </c>
      <c r="AH307" s="47">
        <f t="shared" si="158"/>
        <v>0</v>
      </c>
      <c r="AI307" s="47">
        <f t="shared" si="159"/>
        <v>15199.983552000002</v>
      </c>
      <c r="AJ307" s="47">
        <f t="shared" si="160"/>
        <v>0</v>
      </c>
      <c r="AK307" s="48">
        <f t="shared" si="161"/>
        <v>0</v>
      </c>
      <c r="AL307" s="48"/>
      <c r="AM307" s="48"/>
      <c r="AN307" s="145"/>
      <c r="AO307" s="145">
        <f t="shared" si="162"/>
        <v>1266.6652960000001</v>
      </c>
      <c r="AP307" s="145">
        <f t="shared" si="163"/>
        <v>0</v>
      </c>
      <c r="AQ307" s="414">
        <f t="shared" si="164"/>
        <v>1266.6652960000001</v>
      </c>
      <c r="AR307" s="197">
        <f t="shared" si="170"/>
        <v>105.55544133333335</v>
      </c>
      <c r="AS307" s="50">
        <f t="shared" si="165"/>
        <v>0</v>
      </c>
      <c r="AT307" s="50">
        <f t="shared" si="166"/>
        <v>0</v>
      </c>
      <c r="AU307" s="50">
        <f t="shared" si="167"/>
        <v>0</v>
      </c>
      <c r="AV307" s="50">
        <f t="shared" si="168"/>
        <v>0</v>
      </c>
      <c r="AW307" s="50">
        <f t="shared" si="171"/>
        <v>182399.802624</v>
      </c>
      <c r="AX307" s="50">
        <f t="shared" si="172"/>
        <v>0</v>
      </c>
      <c r="AY307" s="45">
        <f t="shared" si="173"/>
        <v>182399.802624</v>
      </c>
      <c r="AZ307" s="437">
        <f t="shared" si="174"/>
        <v>15199.983552</v>
      </c>
      <c r="BA307" s="441">
        <v>44902</v>
      </c>
      <c r="BB307" s="186"/>
    </row>
    <row r="308" spans="1:56" ht="15" customHeight="1" x14ac:dyDescent="0.25">
      <c r="A308" s="43" t="s">
        <v>706</v>
      </c>
      <c r="B308" s="84" t="s">
        <v>667</v>
      </c>
      <c r="C308" s="213" t="s">
        <v>164</v>
      </c>
      <c r="D308" s="188" t="s">
        <v>660</v>
      </c>
      <c r="E308" s="191" t="s">
        <v>703</v>
      </c>
      <c r="F308" s="214" t="str">
        <f>VLOOKUP(G308,Lookups!$T$3:$U$2497,2,FALSE)</f>
        <v>CAT 4</v>
      </c>
      <c r="G308" s="76" t="str">
        <f>VLOOKUP(E308,Lookups!$S$3:$T$2492,2,FALSE)</f>
        <v>xxxxxxxxxx4</v>
      </c>
      <c r="H308" s="181" t="str">
        <f t="shared" si="169"/>
        <v>UNFI East xxxxxxxxxx4</v>
      </c>
      <c r="I308" s="43"/>
      <c r="J308" s="162">
        <v>250</v>
      </c>
      <c r="K308" s="161">
        <v>44896</v>
      </c>
      <c r="L308" s="43" t="s">
        <v>96</v>
      </c>
      <c r="M308" s="154">
        <v>45078</v>
      </c>
      <c r="N308" s="225">
        <v>0.75</v>
      </c>
      <c r="O308" s="223">
        <f>VLOOKUP(E308,Lookups!$AD$3:$AE$148,2,FALSE)</f>
        <v>1.2623833040000001</v>
      </c>
      <c r="P308" s="226">
        <f>VLOOKUP(E308,Lookups!$AH$3:$AI$148,2,FALSE)</f>
        <v>2.370249088</v>
      </c>
      <c r="Q308" s="174">
        <f>VLOOKUP(E308,Lookups!$C$3:$D$249,2,FALSE)</f>
        <v>12</v>
      </c>
      <c r="R308" s="227">
        <f>VLOOKUP(E308,Lookups!$C$3:$E$148,2,FALSE)</f>
        <v>12</v>
      </c>
      <c r="S308" s="156"/>
      <c r="T308" s="46" t="e">
        <f>IF(#REF!="A",#REF!*0.5)+_xlfn.IFNA(#N/A,0)</f>
        <v>#REF!</v>
      </c>
      <c r="U308" s="46" t="e">
        <f>IF(#REF!="b",#REF!*0.25)+_xlfn.IFNA(#N/A,0)</f>
        <v>#REF!</v>
      </c>
      <c r="V308" s="46" t="e">
        <f>IF(#REF!="C",#REF!*0.125)+_xlfn.IFNA(#N/A,0)</f>
        <v>#REF!</v>
      </c>
      <c r="W308" s="46">
        <f t="shared" si="150"/>
        <v>1.2623833040000001</v>
      </c>
      <c r="X308" s="46">
        <f t="shared" si="151"/>
        <v>0</v>
      </c>
      <c r="Y308" s="71">
        <f t="shared" si="152"/>
        <v>0</v>
      </c>
      <c r="Z308" s="71"/>
      <c r="AA308" s="71"/>
      <c r="AB308" s="71"/>
      <c r="AC308" s="112">
        <f t="shared" si="153"/>
        <v>315.59582600000005</v>
      </c>
      <c r="AD308" s="112">
        <f t="shared" si="154"/>
        <v>0</v>
      </c>
      <c r="AE308" s="53">
        <f t="shared" si="155"/>
        <v>0</v>
      </c>
      <c r="AF308" s="47">
        <f t="shared" si="156"/>
        <v>0</v>
      </c>
      <c r="AG308" s="47">
        <f t="shared" si="157"/>
        <v>0</v>
      </c>
      <c r="AH308" s="47">
        <f t="shared" si="158"/>
        <v>0</v>
      </c>
      <c r="AI308" s="47">
        <f t="shared" si="159"/>
        <v>16410.982952000002</v>
      </c>
      <c r="AJ308" s="47">
        <f t="shared" si="160"/>
        <v>0</v>
      </c>
      <c r="AK308" s="48">
        <f t="shared" si="161"/>
        <v>0</v>
      </c>
      <c r="AL308" s="48"/>
      <c r="AM308" s="48"/>
      <c r="AN308" s="145"/>
      <c r="AO308" s="145">
        <f t="shared" si="162"/>
        <v>1367.5819126666668</v>
      </c>
      <c r="AP308" s="145">
        <f t="shared" si="163"/>
        <v>0</v>
      </c>
      <c r="AQ308" s="414">
        <f t="shared" si="164"/>
        <v>1367.5819126666668</v>
      </c>
      <c r="AR308" s="197">
        <f t="shared" si="170"/>
        <v>113.96515938888889</v>
      </c>
      <c r="AS308" s="50">
        <f t="shared" ref="AS308:AS318" si="175">(AE308*R308)+_xlfn.IFNA(#N/A,0)</f>
        <v>0</v>
      </c>
      <c r="AT308" s="50">
        <f t="shared" ref="AT308:AT318" si="176">(AF308*R308)+_xlfn.IFNA(#N/A,0)</f>
        <v>0</v>
      </c>
      <c r="AU308" s="50">
        <f t="shared" ref="AU308:AU318" si="177">(AG308*R308)+_xlfn.IFNA(#N/A,0)</f>
        <v>0</v>
      </c>
      <c r="AV308" s="50">
        <f t="shared" ref="AV308:AV318" si="178">(AH308*R308)+_xlfn.IFNA(#N/A,0)</f>
        <v>0</v>
      </c>
      <c r="AW308" s="50">
        <f t="shared" si="171"/>
        <v>196931.79542400001</v>
      </c>
      <c r="AX308" s="50">
        <f t="shared" si="172"/>
        <v>0</v>
      </c>
      <c r="AY308" s="45">
        <f t="shared" si="173"/>
        <v>196931.79542400001</v>
      </c>
      <c r="AZ308" s="437">
        <f t="shared" si="174"/>
        <v>16410.982952000002</v>
      </c>
      <c r="BA308" s="441">
        <v>44902</v>
      </c>
      <c r="BB308" s="186"/>
    </row>
    <row r="309" spans="1:56" ht="15" customHeight="1" x14ac:dyDescent="0.25">
      <c r="A309" s="43" t="s">
        <v>706</v>
      </c>
      <c r="B309" s="84" t="s">
        <v>667</v>
      </c>
      <c r="C309" s="213" t="s">
        <v>164</v>
      </c>
      <c r="D309" s="188" t="s">
        <v>660</v>
      </c>
      <c r="E309" s="191" t="s">
        <v>704</v>
      </c>
      <c r="F309" s="214" t="str">
        <f>VLOOKUP(G309,Lookups!$T$3:$U$2497,2,FALSE)</f>
        <v>CAT 5</v>
      </c>
      <c r="G309" s="76" t="str">
        <f>VLOOKUP(E309,Lookups!$S$3:$T$2492,2,FALSE)</f>
        <v>xxxxxxxxxx5</v>
      </c>
      <c r="H309" s="181" t="str">
        <f t="shared" si="169"/>
        <v>UNFI East xxxxxxxxxx5</v>
      </c>
      <c r="I309" s="43"/>
      <c r="J309" s="162">
        <v>250</v>
      </c>
      <c r="K309" s="161">
        <v>44896</v>
      </c>
      <c r="L309" s="43" t="s">
        <v>96</v>
      </c>
      <c r="M309" s="154">
        <v>45078</v>
      </c>
      <c r="N309" s="225">
        <v>0.75</v>
      </c>
      <c r="O309" s="223">
        <f>VLOOKUP(E309,Lookups!$AD$3:$AE$148,2,FALSE)</f>
        <v>1.0035713159999999</v>
      </c>
      <c r="P309" s="226">
        <f>VLOOKUP(E309,Lookups!$AH$3:$AI$148,2,FALSE)</f>
        <v>1.926370728</v>
      </c>
      <c r="Q309" s="174">
        <f>VLOOKUP(E309,Lookups!$C$3:$D$249,2,FALSE)</f>
        <v>12</v>
      </c>
      <c r="R309" s="227">
        <f>VLOOKUP(E309,Lookups!$C$3:$E$148,2,FALSE)</f>
        <v>12</v>
      </c>
      <c r="S309" s="156"/>
      <c r="T309" s="46" t="e">
        <f>IF(#REF!="A",#REF!*0.5)+_xlfn.IFNA(#N/A,0)</f>
        <v>#REF!</v>
      </c>
      <c r="U309" s="46" t="e">
        <f>IF(#REF!="b",#REF!*0.25)+_xlfn.IFNA(#N/A,0)</f>
        <v>#REF!</v>
      </c>
      <c r="V309" s="46" t="e">
        <f>IF(#REF!="C",#REF!*0.125)+_xlfn.IFNA(#N/A,0)</f>
        <v>#REF!</v>
      </c>
      <c r="W309" s="46">
        <f t="shared" si="150"/>
        <v>1.0035713159999999</v>
      </c>
      <c r="X309" s="46">
        <f t="shared" si="151"/>
        <v>0</v>
      </c>
      <c r="Y309" s="71">
        <f t="shared" si="152"/>
        <v>0</v>
      </c>
      <c r="Z309" s="71"/>
      <c r="AA309" s="71"/>
      <c r="AB309" s="71"/>
      <c r="AC309" s="112">
        <f t="shared" si="153"/>
        <v>250.89282899999998</v>
      </c>
      <c r="AD309" s="112">
        <f t="shared" si="154"/>
        <v>0</v>
      </c>
      <c r="AE309" s="53">
        <f t="shared" si="155"/>
        <v>0</v>
      </c>
      <c r="AF309" s="47">
        <f t="shared" si="156"/>
        <v>0</v>
      </c>
      <c r="AG309" s="47">
        <f t="shared" si="157"/>
        <v>0</v>
      </c>
      <c r="AH309" s="47">
        <f t="shared" si="158"/>
        <v>0</v>
      </c>
      <c r="AI309" s="47">
        <f t="shared" si="159"/>
        <v>13046.427107999998</v>
      </c>
      <c r="AJ309" s="47">
        <f t="shared" si="160"/>
        <v>0</v>
      </c>
      <c r="AK309" s="48">
        <f t="shared" si="161"/>
        <v>0</v>
      </c>
      <c r="AL309" s="48"/>
      <c r="AM309" s="48"/>
      <c r="AN309" s="145"/>
      <c r="AO309" s="145">
        <f t="shared" si="162"/>
        <v>1087.2022589999999</v>
      </c>
      <c r="AP309" s="145">
        <f t="shared" si="163"/>
        <v>0</v>
      </c>
      <c r="AQ309" s="414">
        <f t="shared" si="164"/>
        <v>1087.2022589999999</v>
      </c>
      <c r="AR309" s="197">
        <f t="shared" si="170"/>
        <v>90.600188249999988</v>
      </c>
      <c r="AS309" s="50">
        <f t="shared" si="175"/>
        <v>0</v>
      </c>
      <c r="AT309" s="50">
        <f t="shared" si="176"/>
        <v>0</v>
      </c>
      <c r="AU309" s="50">
        <f t="shared" si="177"/>
        <v>0</v>
      </c>
      <c r="AV309" s="50">
        <f t="shared" si="178"/>
        <v>0</v>
      </c>
      <c r="AW309" s="50">
        <f t="shared" si="171"/>
        <v>156557.12529599998</v>
      </c>
      <c r="AX309" s="50">
        <f t="shared" si="172"/>
        <v>0</v>
      </c>
      <c r="AY309" s="45">
        <f t="shared" si="173"/>
        <v>156557.12529599998</v>
      </c>
      <c r="AZ309" s="437">
        <f t="shared" si="174"/>
        <v>13046.427107999998</v>
      </c>
      <c r="BA309" s="441">
        <v>44902</v>
      </c>
      <c r="BB309" s="186"/>
    </row>
    <row r="310" spans="1:56" ht="15" customHeight="1" x14ac:dyDescent="0.25">
      <c r="A310" s="43" t="s">
        <v>706</v>
      </c>
      <c r="B310" s="84" t="s">
        <v>650</v>
      </c>
      <c r="C310" s="213" t="s">
        <v>166</v>
      </c>
      <c r="D310" s="188" t="s">
        <v>660</v>
      </c>
      <c r="E310" s="94" t="s">
        <v>700</v>
      </c>
      <c r="F310" s="214" t="str">
        <f>VLOOKUP(G310,Lookups!$T$3:$U$2497,2,FALSE)</f>
        <v>CAT 1</v>
      </c>
      <c r="G310" s="76" t="str">
        <f>VLOOKUP(E310,Lookups!$S$3:$T$2492,2,FALSE)</f>
        <v>xxxxxxxxxx1</v>
      </c>
      <c r="H310" s="181" t="str">
        <f t="shared" si="169"/>
        <v>Kehe East xxxxxxxxxx1</v>
      </c>
      <c r="I310" s="213"/>
      <c r="J310" s="213">
        <v>8</v>
      </c>
      <c r="K310" s="74">
        <v>44276</v>
      </c>
      <c r="L310" s="213" t="s">
        <v>99</v>
      </c>
      <c r="M310" s="164">
        <v>44562</v>
      </c>
      <c r="N310" s="225">
        <v>1</v>
      </c>
      <c r="O310" s="223">
        <f>VLOOKUP(E310,Lookups!$AD$3:$AE$148,2,FALSE)</f>
        <v>1.2</v>
      </c>
      <c r="P310" s="226">
        <f>VLOOKUP(E310,Lookups!$AH$3:$AI$148,2,FALSE)</f>
        <v>3</v>
      </c>
      <c r="Q310" s="174">
        <f>VLOOKUP(E310,Lookups!$C$3:$D$249,2,FALSE)</f>
        <v>12</v>
      </c>
      <c r="R310" s="227">
        <f>VLOOKUP(E310,Lookups!$C$3:$E$148,2,FALSE)</f>
        <v>12</v>
      </c>
      <c r="S310" s="156"/>
      <c r="T310" s="46" t="e">
        <f>IF(#REF!="A",#REF!*0.5)+_xlfn.IFNA(#N/A,0)</f>
        <v>#REF!</v>
      </c>
      <c r="U310" s="46" t="e">
        <f>IF(#REF!="b",#REF!*0.25)+_xlfn.IFNA(#N/A,0)</f>
        <v>#REF!</v>
      </c>
      <c r="V310" s="46" t="e">
        <f>IF(#REF!="C",#REF!*0.125)+_xlfn.IFNA(#N/A,0)</f>
        <v>#REF!</v>
      </c>
      <c r="W310" s="46">
        <f t="shared" si="150"/>
        <v>1.2</v>
      </c>
      <c r="X310" s="46">
        <f t="shared" si="151"/>
        <v>0</v>
      </c>
      <c r="Y310" s="71">
        <f t="shared" si="152"/>
        <v>0</v>
      </c>
      <c r="Z310" s="71"/>
      <c r="AA310" s="71"/>
      <c r="AB310" s="71"/>
      <c r="AC310" s="112">
        <f t="shared" si="153"/>
        <v>9.6</v>
      </c>
      <c r="AD310" s="112">
        <f t="shared" si="154"/>
        <v>0</v>
      </c>
      <c r="AE310" s="53">
        <f t="shared" si="155"/>
        <v>0</v>
      </c>
      <c r="AF310" s="47">
        <f t="shared" si="156"/>
        <v>0</v>
      </c>
      <c r="AG310" s="47">
        <f t="shared" si="157"/>
        <v>0</v>
      </c>
      <c r="AH310" s="47">
        <f t="shared" si="158"/>
        <v>0</v>
      </c>
      <c r="AI310" s="47">
        <f t="shared" si="159"/>
        <v>499.2</v>
      </c>
      <c r="AJ310" s="47">
        <f t="shared" si="160"/>
        <v>0</v>
      </c>
      <c r="AK310" s="48">
        <f t="shared" si="161"/>
        <v>0</v>
      </c>
      <c r="AL310" s="48"/>
      <c r="AM310" s="48"/>
      <c r="AN310" s="145"/>
      <c r="AO310" s="145">
        <f t="shared" si="162"/>
        <v>41.6</v>
      </c>
      <c r="AP310" s="145">
        <f t="shared" si="163"/>
        <v>0</v>
      </c>
      <c r="AQ310" s="414">
        <f t="shared" si="164"/>
        <v>41.6</v>
      </c>
      <c r="AR310" s="197">
        <f t="shared" si="170"/>
        <v>3.4666666666666668</v>
      </c>
      <c r="AS310" s="50">
        <f t="shared" si="175"/>
        <v>0</v>
      </c>
      <c r="AT310" s="50">
        <f t="shared" si="176"/>
        <v>0</v>
      </c>
      <c r="AU310" s="50">
        <f t="shared" si="177"/>
        <v>0</v>
      </c>
      <c r="AV310" s="50">
        <f t="shared" si="178"/>
        <v>0</v>
      </c>
      <c r="AW310" s="50">
        <f t="shared" si="171"/>
        <v>5990.4</v>
      </c>
      <c r="AX310" s="50">
        <f t="shared" si="172"/>
        <v>0</v>
      </c>
      <c r="AY310" s="45">
        <f t="shared" si="173"/>
        <v>5990.4</v>
      </c>
      <c r="AZ310" s="437">
        <f t="shared" si="174"/>
        <v>499.2</v>
      </c>
      <c r="BA310" s="439">
        <v>44579</v>
      </c>
      <c r="BB310" s="183"/>
    </row>
    <row r="311" spans="1:56" ht="15" customHeight="1" x14ac:dyDescent="0.25">
      <c r="A311" s="43" t="s">
        <v>706</v>
      </c>
      <c r="B311" s="84" t="s">
        <v>650</v>
      </c>
      <c r="C311" s="213" t="s">
        <v>166</v>
      </c>
      <c r="D311" s="188" t="s">
        <v>660</v>
      </c>
      <c r="E311" s="94" t="s">
        <v>701</v>
      </c>
      <c r="F311" s="214" t="str">
        <f>VLOOKUP(G311,Lookups!$T$3:$U$2497,2,FALSE)</f>
        <v>CAT 2</v>
      </c>
      <c r="G311" s="76" t="str">
        <f>VLOOKUP(E311,Lookups!$S$3:$T$2492,2,FALSE)</f>
        <v>xxxxxxxxxx2</v>
      </c>
      <c r="H311" s="181" t="str">
        <f t="shared" si="169"/>
        <v>Kehe East xxxxxxxxxx2</v>
      </c>
      <c r="I311" s="213"/>
      <c r="J311" s="213">
        <v>2</v>
      </c>
      <c r="K311" s="74">
        <v>44276</v>
      </c>
      <c r="L311" s="213" t="s">
        <v>99</v>
      </c>
      <c r="M311" s="164">
        <v>44562</v>
      </c>
      <c r="N311" s="225">
        <v>1</v>
      </c>
      <c r="O311" s="223">
        <f>VLOOKUP(E311,Lookups!$AD$3:$AE$148,2,FALSE)</f>
        <v>1.2309971689999999</v>
      </c>
      <c r="P311" s="226">
        <f>VLOOKUP(E311,Lookups!$AH$3:$AI$148,2,FALSE)</f>
        <v>2.5038011689999999</v>
      </c>
      <c r="Q311" s="174">
        <f>VLOOKUP(E311,Lookups!$C$3:$D$249,2,FALSE)</f>
        <v>12</v>
      </c>
      <c r="R311" s="227">
        <f>VLOOKUP(E311,Lookups!$C$3:$E$148,2,FALSE)</f>
        <v>12</v>
      </c>
      <c r="S311" s="156"/>
      <c r="T311" s="46" t="e">
        <f>IF(#REF!="A",#REF!*0.5)+_xlfn.IFNA(#N/A,0)</f>
        <v>#REF!</v>
      </c>
      <c r="U311" s="46" t="e">
        <f>IF(#REF!="b",#REF!*0.25)+_xlfn.IFNA(#N/A,0)</f>
        <v>#REF!</v>
      </c>
      <c r="V311" s="46" t="e">
        <f>IF(#REF!="C",#REF!*0.125)+_xlfn.IFNA(#N/A,0)</f>
        <v>#REF!</v>
      </c>
      <c r="W311" s="46">
        <f t="shared" si="150"/>
        <v>1.2309971689999999</v>
      </c>
      <c r="X311" s="46">
        <f t="shared" si="151"/>
        <v>0</v>
      </c>
      <c r="Y311" s="71">
        <f t="shared" si="152"/>
        <v>0</v>
      </c>
      <c r="Z311" s="71"/>
      <c r="AA311" s="71"/>
      <c r="AB311" s="71"/>
      <c r="AC311" s="112">
        <f t="shared" si="153"/>
        <v>2.4619943379999998</v>
      </c>
      <c r="AD311" s="112">
        <f t="shared" si="154"/>
        <v>0</v>
      </c>
      <c r="AE311" s="53">
        <f t="shared" si="155"/>
        <v>0</v>
      </c>
      <c r="AF311" s="47">
        <f t="shared" si="156"/>
        <v>0</v>
      </c>
      <c r="AG311" s="47">
        <f t="shared" si="157"/>
        <v>0</v>
      </c>
      <c r="AH311" s="47">
        <f t="shared" si="158"/>
        <v>0</v>
      </c>
      <c r="AI311" s="47">
        <f t="shared" si="159"/>
        <v>128.023705576</v>
      </c>
      <c r="AJ311" s="47">
        <f t="shared" si="160"/>
        <v>0</v>
      </c>
      <c r="AK311" s="48">
        <f t="shared" si="161"/>
        <v>0</v>
      </c>
      <c r="AL311" s="48"/>
      <c r="AM311" s="48"/>
      <c r="AN311" s="145"/>
      <c r="AO311" s="145">
        <f t="shared" si="162"/>
        <v>10.668642131333334</v>
      </c>
      <c r="AP311" s="145">
        <f t="shared" si="163"/>
        <v>0</v>
      </c>
      <c r="AQ311" s="414">
        <f t="shared" si="164"/>
        <v>10.668642131333334</v>
      </c>
      <c r="AR311" s="197">
        <f t="shared" si="170"/>
        <v>0.88905351094444451</v>
      </c>
      <c r="AS311" s="50">
        <f t="shared" si="175"/>
        <v>0</v>
      </c>
      <c r="AT311" s="50">
        <f t="shared" si="176"/>
        <v>0</v>
      </c>
      <c r="AU311" s="50">
        <f t="shared" si="177"/>
        <v>0</v>
      </c>
      <c r="AV311" s="50">
        <f t="shared" si="178"/>
        <v>0</v>
      </c>
      <c r="AW311" s="50">
        <f t="shared" si="171"/>
        <v>1536.284466912</v>
      </c>
      <c r="AX311" s="50">
        <f t="shared" si="172"/>
        <v>0</v>
      </c>
      <c r="AY311" s="45">
        <f t="shared" si="173"/>
        <v>1536.284466912</v>
      </c>
      <c r="AZ311" s="437">
        <f t="shared" si="174"/>
        <v>128.023705576</v>
      </c>
      <c r="BA311" s="439">
        <v>44579</v>
      </c>
      <c r="BB311" s="183"/>
    </row>
    <row r="312" spans="1:56" ht="15" customHeight="1" x14ac:dyDescent="0.25">
      <c r="A312" s="43" t="s">
        <v>706</v>
      </c>
      <c r="B312" s="84" t="s">
        <v>650</v>
      </c>
      <c r="C312" s="213" t="s">
        <v>166</v>
      </c>
      <c r="D312" s="188" t="s">
        <v>660</v>
      </c>
      <c r="E312" s="191" t="s">
        <v>702</v>
      </c>
      <c r="F312" s="214" t="str">
        <f>VLOOKUP(G312,Lookups!$T$3:$U$2497,2,FALSE)</f>
        <v>CAT 3</v>
      </c>
      <c r="G312" s="76" t="str">
        <f>VLOOKUP(E312,Lookups!$S$3:$T$2492,2,FALSE)</f>
        <v>xxxxxxxxxx3</v>
      </c>
      <c r="H312" s="181" t="str">
        <f t="shared" si="169"/>
        <v>Kehe East xxxxxxxxxx3</v>
      </c>
      <c r="I312" s="213"/>
      <c r="J312" s="213">
        <v>2</v>
      </c>
      <c r="K312" s="74">
        <v>44276</v>
      </c>
      <c r="L312" s="213" t="s">
        <v>99</v>
      </c>
      <c r="M312" s="164">
        <v>44562</v>
      </c>
      <c r="N312" s="225">
        <v>1</v>
      </c>
      <c r="O312" s="223">
        <f>VLOOKUP(E312,Lookups!$AD$3:$AE$148,2,FALSE)</f>
        <v>1.169229504</v>
      </c>
      <c r="P312" s="226">
        <f>VLOOKUP(E312,Lookups!$AH$3:$AI$148,2,FALSE)</f>
        <v>2.8760148220000001</v>
      </c>
      <c r="Q312" s="174">
        <f>VLOOKUP(E312,Lookups!$C$3:$D$249,2,FALSE)</f>
        <v>12</v>
      </c>
      <c r="R312" s="227">
        <f>VLOOKUP(E312,Lookups!$C$3:$E$148,2,FALSE)</f>
        <v>12</v>
      </c>
      <c r="S312" s="156"/>
      <c r="T312" s="46" t="e">
        <f>IF(#REF!="A",#REF!*0.5)+_xlfn.IFNA(#N/A,0)</f>
        <v>#REF!</v>
      </c>
      <c r="U312" s="46" t="e">
        <f>IF(#REF!="b",#REF!*0.25)+_xlfn.IFNA(#N/A,0)</f>
        <v>#REF!</v>
      </c>
      <c r="V312" s="46" t="e">
        <f>IF(#REF!="C",#REF!*0.125)+_xlfn.IFNA(#N/A,0)</f>
        <v>#REF!</v>
      </c>
      <c r="W312" s="46">
        <f t="shared" si="150"/>
        <v>1.169229504</v>
      </c>
      <c r="X312" s="46">
        <f t="shared" si="151"/>
        <v>0</v>
      </c>
      <c r="Y312" s="71">
        <f t="shared" si="152"/>
        <v>0</v>
      </c>
      <c r="Z312" s="71"/>
      <c r="AA312" s="71"/>
      <c r="AB312" s="71"/>
      <c r="AC312" s="112">
        <f t="shared" si="153"/>
        <v>2.3384590080000001</v>
      </c>
      <c r="AD312" s="112">
        <f t="shared" si="154"/>
        <v>0</v>
      </c>
      <c r="AE312" s="53">
        <f t="shared" si="155"/>
        <v>0</v>
      </c>
      <c r="AF312" s="47">
        <f t="shared" si="156"/>
        <v>0</v>
      </c>
      <c r="AG312" s="47">
        <f t="shared" si="157"/>
        <v>0</v>
      </c>
      <c r="AH312" s="47">
        <f t="shared" si="158"/>
        <v>0</v>
      </c>
      <c r="AI312" s="47">
        <f t="shared" si="159"/>
        <v>121.59986841600001</v>
      </c>
      <c r="AJ312" s="47">
        <f t="shared" si="160"/>
        <v>0</v>
      </c>
      <c r="AK312" s="48">
        <f t="shared" si="161"/>
        <v>0</v>
      </c>
      <c r="AL312" s="48"/>
      <c r="AM312" s="48"/>
      <c r="AN312" s="145"/>
      <c r="AO312" s="145">
        <f t="shared" si="162"/>
        <v>10.133322368</v>
      </c>
      <c r="AP312" s="145">
        <f t="shared" si="163"/>
        <v>0</v>
      </c>
      <c r="AQ312" s="414">
        <f t="shared" si="164"/>
        <v>10.133322368</v>
      </c>
      <c r="AR312" s="197">
        <f t="shared" si="170"/>
        <v>0.84444353066666666</v>
      </c>
      <c r="AS312" s="50">
        <f t="shared" si="175"/>
        <v>0</v>
      </c>
      <c r="AT312" s="50">
        <f t="shared" si="176"/>
        <v>0</v>
      </c>
      <c r="AU312" s="50">
        <f t="shared" si="177"/>
        <v>0</v>
      </c>
      <c r="AV312" s="50">
        <f t="shared" si="178"/>
        <v>0</v>
      </c>
      <c r="AW312" s="50">
        <f t="shared" si="171"/>
        <v>1459.1984209920001</v>
      </c>
      <c r="AX312" s="50">
        <f t="shared" si="172"/>
        <v>0</v>
      </c>
      <c r="AY312" s="45">
        <f t="shared" si="173"/>
        <v>1459.1984209920001</v>
      </c>
      <c r="AZ312" s="437">
        <f t="shared" si="174"/>
        <v>121.59986841600001</v>
      </c>
      <c r="BA312" s="439">
        <v>44579</v>
      </c>
      <c r="BB312" s="183"/>
      <c r="BC312" s="187"/>
      <c r="BD312" s="187"/>
    </row>
    <row r="313" spans="1:56" ht="15" customHeight="1" x14ac:dyDescent="0.25">
      <c r="A313" s="43" t="s">
        <v>706</v>
      </c>
      <c r="B313" s="84" t="s">
        <v>650</v>
      </c>
      <c r="C313" s="213" t="s">
        <v>166</v>
      </c>
      <c r="D313" s="188" t="s">
        <v>660</v>
      </c>
      <c r="E313" s="191" t="s">
        <v>703</v>
      </c>
      <c r="F313" s="214" t="str">
        <f>VLOOKUP(G313,Lookups!$T$3:$U$2497,2,FALSE)</f>
        <v>CAT 4</v>
      </c>
      <c r="G313" s="76" t="str">
        <f>VLOOKUP(E313,Lookups!$S$3:$T$2492,2,FALSE)</f>
        <v>xxxxxxxxxx4</v>
      </c>
      <c r="H313" s="181" t="str">
        <f t="shared" si="169"/>
        <v>Kehe East xxxxxxxxxx4</v>
      </c>
      <c r="I313" s="213"/>
      <c r="J313" s="213">
        <v>2</v>
      </c>
      <c r="K313" s="192">
        <v>44276</v>
      </c>
      <c r="L313" s="213" t="s">
        <v>99</v>
      </c>
      <c r="M313" s="164">
        <v>44562</v>
      </c>
      <c r="N313" s="225">
        <v>1</v>
      </c>
      <c r="O313" s="223">
        <f>VLOOKUP(E313,Lookups!$AD$3:$AE$148,2,FALSE)</f>
        <v>1.2623833040000001</v>
      </c>
      <c r="P313" s="226">
        <f>VLOOKUP(E313,Lookups!$AH$3:$AI$148,2,FALSE)</f>
        <v>2.370249088</v>
      </c>
      <c r="Q313" s="174">
        <f>VLOOKUP(E313,Lookups!$C$3:$D$249,2,FALSE)</f>
        <v>12</v>
      </c>
      <c r="R313" s="227">
        <f>VLOOKUP(E313,Lookups!$C$3:$E$148,2,FALSE)</f>
        <v>12</v>
      </c>
      <c r="S313" s="156"/>
      <c r="T313" s="46" t="e">
        <f>IF(#REF!="A",#REF!*0.5)+_xlfn.IFNA(#N/A,0)</f>
        <v>#REF!</v>
      </c>
      <c r="U313" s="46" t="e">
        <f>IF(#REF!="b",#REF!*0.25)+_xlfn.IFNA(#N/A,0)</f>
        <v>#REF!</v>
      </c>
      <c r="V313" s="46" t="e">
        <f>IF(#REF!="C",#REF!*0.125)+_xlfn.IFNA(#N/A,0)</f>
        <v>#REF!</v>
      </c>
      <c r="W313" s="46">
        <f t="shared" si="150"/>
        <v>1.2623833040000001</v>
      </c>
      <c r="X313" s="46">
        <f t="shared" si="151"/>
        <v>0</v>
      </c>
      <c r="Y313" s="71">
        <f t="shared" si="152"/>
        <v>0</v>
      </c>
      <c r="Z313" s="71"/>
      <c r="AA313" s="71"/>
      <c r="AB313" s="71"/>
      <c r="AC313" s="112">
        <f t="shared" si="153"/>
        <v>2.5247666080000002</v>
      </c>
      <c r="AD313" s="112">
        <f t="shared" si="154"/>
        <v>0</v>
      </c>
      <c r="AE313" s="53">
        <f t="shared" si="155"/>
        <v>0</v>
      </c>
      <c r="AF313" s="47">
        <f t="shared" si="156"/>
        <v>0</v>
      </c>
      <c r="AG313" s="47">
        <f t="shared" si="157"/>
        <v>0</v>
      </c>
      <c r="AH313" s="47">
        <f t="shared" si="158"/>
        <v>0</v>
      </c>
      <c r="AI313" s="47">
        <f t="shared" si="159"/>
        <v>131.28786361600001</v>
      </c>
      <c r="AJ313" s="47">
        <f t="shared" si="160"/>
        <v>0</v>
      </c>
      <c r="AK313" s="48">
        <f t="shared" si="161"/>
        <v>0</v>
      </c>
      <c r="AL313" s="48"/>
      <c r="AM313" s="48"/>
      <c r="AN313" s="145"/>
      <c r="AO313" s="145">
        <f t="shared" si="162"/>
        <v>10.940655301333335</v>
      </c>
      <c r="AP313" s="145">
        <f t="shared" si="163"/>
        <v>0</v>
      </c>
      <c r="AQ313" s="414">
        <f t="shared" si="164"/>
        <v>10.940655301333335</v>
      </c>
      <c r="AR313" s="197">
        <f t="shared" si="170"/>
        <v>0.91172127511111123</v>
      </c>
      <c r="AS313" s="50">
        <f t="shared" si="175"/>
        <v>0</v>
      </c>
      <c r="AT313" s="50">
        <f t="shared" si="176"/>
        <v>0</v>
      </c>
      <c r="AU313" s="50">
        <f t="shared" si="177"/>
        <v>0</v>
      </c>
      <c r="AV313" s="50">
        <f t="shared" si="178"/>
        <v>0</v>
      </c>
      <c r="AW313" s="50">
        <f t="shared" si="171"/>
        <v>1575.4543633920002</v>
      </c>
      <c r="AX313" s="50">
        <f t="shared" si="172"/>
        <v>0</v>
      </c>
      <c r="AY313" s="45">
        <f t="shared" si="173"/>
        <v>1575.4543633920002</v>
      </c>
      <c r="AZ313" s="437">
        <f t="shared" si="174"/>
        <v>131.28786361600001</v>
      </c>
      <c r="BA313" s="439">
        <v>44579</v>
      </c>
      <c r="BB313" s="183"/>
    </row>
    <row r="314" spans="1:56" ht="15" customHeight="1" x14ac:dyDescent="0.25">
      <c r="A314" s="43" t="s">
        <v>706</v>
      </c>
      <c r="B314" s="190" t="s">
        <v>104</v>
      </c>
      <c r="C314" s="178" t="s">
        <v>164</v>
      </c>
      <c r="D314" s="188" t="s">
        <v>660</v>
      </c>
      <c r="E314" s="94" t="s">
        <v>700</v>
      </c>
      <c r="F314" s="214" t="str">
        <f>VLOOKUP(G314,Lookups!$T$3:$U$2497,2,FALSE)</f>
        <v>CAT 1</v>
      </c>
      <c r="G314" s="76" t="str">
        <f>VLOOKUP(E314,Lookups!$S$3:$T$2492,2,FALSE)</f>
        <v>xxxxxxxxxx1</v>
      </c>
      <c r="H314" s="181" t="str">
        <f t="shared" si="169"/>
        <v>UNFI East xxxxxxxxxx1</v>
      </c>
      <c r="I314" s="157"/>
      <c r="J314" s="178"/>
      <c r="K314" s="163">
        <v>44244</v>
      </c>
      <c r="L314" s="157" t="s">
        <v>97</v>
      </c>
      <c r="M314" s="209" t="s">
        <v>133</v>
      </c>
      <c r="N314" s="225" t="s">
        <v>133</v>
      </c>
      <c r="O314" s="223">
        <f>VLOOKUP(E314,Lookups!$AD$3:$AE$148,2,FALSE)</f>
        <v>1.2</v>
      </c>
      <c r="P314" s="226">
        <f>VLOOKUP(E314,Lookups!$AH$3:$AI$148,2,FALSE)</f>
        <v>3</v>
      </c>
      <c r="Q314" s="174">
        <f>VLOOKUP(E314,Lookups!$C$3:$D$249,2,FALSE)</f>
        <v>12</v>
      </c>
      <c r="R314" s="227">
        <f>VLOOKUP(E314,Lookups!$C$3:$E$148,2,FALSE)</f>
        <v>12</v>
      </c>
      <c r="S314" s="156"/>
      <c r="T314" s="46" t="e">
        <f>IF(#REF!="A",#REF!*0.5)+_xlfn.IFNA(#N/A,0)</f>
        <v>#REF!</v>
      </c>
      <c r="U314" s="46" t="e">
        <f>IF(#REF!="b",#REF!*0.25)+_xlfn.IFNA(#N/A,0)</f>
        <v>#REF!</v>
      </c>
      <c r="V314" s="46" t="e">
        <f>IF(#REF!="C",#REF!*0.125)+_xlfn.IFNA(#N/A,0)</f>
        <v>#REF!</v>
      </c>
      <c r="W314" s="46">
        <f t="shared" si="150"/>
        <v>1.2</v>
      </c>
      <c r="X314" s="46">
        <f t="shared" si="151"/>
        <v>0</v>
      </c>
      <c r="Y314" s="71">
        <f t="shared" si="152"/>
        <v>0</v>
      </c>
      <c r="Z314" s="71"/>
      <c r="AA314" s="71"/>
      <c r="AB314" s="71"/>
      <c r="AC314" s="112">
        <f t="shared" si="153"/>
        <v>0</v>
      </c>
      <c r="AD314" s="112">
        <f t="shared" si="154"/>
        <v>0</v>
      </c>
      <c r="AE314" s="53">
        <f t="shared" si="155"/>
        <v>0</v>
      </c>
      <c r="AF314" s="47">
        <f t="shared" si="156"/>
        <v>0</v>
      </c>
      <c r="AG314" s="47">
        <f t="shared" si="157"/>
        <v>0</v>
      </c>
      <c r="AH314" s="47">
        <f t="shared" si="158"/>
        <v>0</v>
      </c>
      <c r="AI314" s="47">
        <f t="shared" si="159"/>
        <v>0</v>
      </c>
      <c r="AJ314" s="47">
        <f t="shared" si="160"/>
        <v>0</v>
      </c>
      <c r="AK314" s="48">
        <f t="shared" si="161"/>
        <v>0</v>
      </c>
      <c r="AL314" s="48"/>
      <c r="AM314" s="48"/>
      <c r="AN314" s="145"/>
      <c r="AO314" s="145">
        <f t="shared" si="162"/>
        <v>0</v>
      </c>
      <c r="AP314" s="145">
        <f t="shared" si="163"/>
        <v>0</v>
      </c>
      <c r="AQ314" s="414">
        <f t="shared" si="164"/>
        <v>0</v>
      </c>
      <c r="AR314" s="197">
        <f t="shared" si="170"/>
        <v>0</v>
      </c>
      <c r="AS314" s="50">
        <f t="shared" si="175"/>
        <v>0</v>
      </c>
      <c r="AT314" s="50">
        <f t="shared" si="176"/>
        <v>0</v>
      </c>
      <c r="AU314" s="50">
        <f t="shared" si="177"/>
        <v>0</v>
      </c>
      <c r="AV314" s="50">
        <f t="shared" si="178"/>
        <v>0</v>
      </c>
      <c r="AW314" s="50">
        <f t="shared" si="171"/>
        <v>0</v>
      </c>
      <c r="AX314" s="50">
        <f t="shared" si="172"/>
        <v>0</v>
      </c>
      <c r="AY314" s="45">
        <f t="shared" si="173"/>
        <v>0</v>
      </c>
      <c r="AZ314" s="437">
        <f t="shared" si="174"/>
        <v>0</v>
      </c>
      <c r="BA314" s="441">
        <v>44439</v>
      </c>
      <c r="BB314" s="200"/>
    </row>
    <row r="315" spans="1:56" ht="15" customHeight="1" x14ac:dyDescent="0.25">
      <c r="A315" s="43" t="s">
        <v>706</v>
      </c>
      <c r="B315" s="190" t="s">
        <v>104</v>
      </c>
      <c r="C315" s="178" t="s">
        <v>164</v>
      </c>
      <c r="D315" s="188" t="s">
        <v>660</v>
      </c>
      <c r="E315" s="94" t="s">
        <v>701</v>
      </c>
      <c r="F315" s="214" t="str">
        <f>VLOOKUP(G315,Lookups!$T$3:$U$2497,2,FALSE)</f>
        <v>CAT 2</v>
      </c>
      <c r="G315" s="76" t="str">
        <f>VLOOKUP(E315,Lookups!$S$3:$T$2492,2,FALSE)</f>
        <v>xxxxxxxxxx2</v>
      </c>
      <c r="H315" s="181" t="str">
        <f t="shared" si="169"/>
        <v>UNFI East xxxxxxxxxx2</v>
      </c>
      <c r="I315" s="157"/>
      <c r="J315" s="178"/>
      <c r="K315" s="163">
        <v>44248</v>
      </c>
      <c r="L315" s="157" t="s">
        <v>97</v>
      </c>
      <c r="M315" s="209" t="s">
        <v>133</v>
      </c>
      <c r="N315" s="225" t="s">
        <v>133</v>
      </c>
      <c r="O315" s="223">
        <f>VLOOKUP(E315,Lookups!$AD$3:$AE$148,2,FALSE)</f>
        <v>1.2309971689999999</v>
      </c>
      <c r="P315" s="226">
        <f>VLOOKUP(E315,Lookups!$AH$3:$AI$148,2,FALSE)</f>
        <v>2.5038011689999999</v>
      </c>
      <c r="Q315" s="174">
        <f>VLOOKUP(E315,Lookups!$C$3:$D$249,2,FALSE)</f>
        <v>12</v>
      </c>
      <c r="R315" s="227">
        <f>VLOOKUP(E315,Lookups!$C$3:$E$148,2,FALSE)</f>
        <v>12</v>
      </c>
      <c r="S315" s="156"/>
      <c r="T315" s="46" t="e">
        <f>IF(#REF!="A",#REF!*0.5)+_xlfn.IFNA(#N/A,0)</f>
        <v>#REF!</v>
      </c>
      <c r="U315" s="46" t="e">
        <f>IF(#REF!="b",#REF!*0.25)+_xlfn.IFNA(#N/A,0)</f>
        <v>#REF!</v>
      </c>
      <c r="V315" s="46" t="e">
        <f>IF(#REF!="C",#REF!*0.125)+_xlfn.IFNA(#N/A,0)</f>
        <v>#REF!</v>
      </c>
      <c r="W315" s="46">
        <f t="shared" si="150"/>
        <v>1.2309971689999999</v>
      </c>
      <c r="X315" s="46">
        <f t="shared" si="151"/>
        <v>0</v>
      </c>
      <c r="Y315" s="71">
        <f t="shared" si="152"/>
        <v>0</v>
      </c>
      <c r="Z315" s="71"/>
      <c r="AA315" s="71"/>
      <c r="AB315" s="71"/>
      <c r="AC315" s="112">
        <f t="shared" si="153"/>
        <v>0</v>
      </c>
      <c r="AD315" s="112">
        <f t="shared" si="154"/>
        <v>0</v>
      </c>
      <c r="AE315" s="53">
        <f t="shared" si="155"/>
        <v>0</v>
      </c>
      <c r="AF315" s="47">
        <f t="shared" si="156"/>
        <v>0</v>
      </c>
      <c r="AG315" s="47">
        <f t="shared" si="157"/>
        <v>0</v>
      </c>
      <c r="AH315" s="47">
        <f t="shared" si="158"/>
        <v>0</v>
      </c>
      <c r="AI315" s="47">
        <f t="shared" si="159"/>
        <v>0</v>
      </c>
      <c r="AJ315" s="47">
        <f t="shared" si="160"/>
        <v>0</v>
      </c>
      <c r="AK315" s="48">
        <f t="shared" si="161"/>
        <v>0</v>
      </c>
      <c r="AL315" s="48"/>
      <c r="AM315" s="48"/>
      <c r="AN315" s="145"/>
      <c r="AO315" s="145">
        <f t="shared" si="162"/>
        <v>0</v>
      </c>
      <c r="AP315" s="145">
        <f t="shared" si="163"/>
        <v>0</v>
      </c>
      <c r="AQ315" s="414">
        <f t="shared" si="164"/>
        <v>0</v>
      </c>
      <c r="AR315" s="197">
        <f t="shared" si="170"/>
        <v>0</v>
      </c>
      <c r="AS315" s="50">
        <f t="shared" si="175"/>
        <v>0</v>
      </c>
      <c r="AT315" s="50">
        <f t="shared" si="176"/>
        <v>0</v>
      </c>
      <c r="AU315" s="50">
        <f t="shared" si="177"/>
        <v>0</v>
      </c>
      <c r="AV315" s="50">
        <f t="shared" si="178"/>
        <v>0</v>
      </c>
      <c r="AW315" s="50">
        <f t="shared" si="171"/>
        <v>0</v>
      </c>
      <c r="AX315" s="50">
        <f t="shared" si="172"/>
        <v>0</v>
      </c>
      <c r="AY315" s="45">
        <f t="shared" si="173"/>
        <v>0</v>
      </c>
      <c r="AZ315" s="437">
        <f t="shared" si="174"/>
        <v>0</v>
      </c>
      <c r="BA315" s="441">
        <v>44439</v>
      </c>
      <c r="BB315" s="200"/>
    </row>
    <row r="316" spans="1:56" ht="15" customHeight="1" x14ac:dyDescent="0.25">
      <c r="A316" s="43" t="s">
        <v>706</v>
      </c>
      <c r="B316" s="190" t="s">
        <v>104</v>
      </c>
      <c r="C316" s="178" t="s">
        <v>164</v>
      </c>
      <c r="D316" s="188" t="s">
        <v>660</v>
      </c>
      <c r="E316" s="191" t="s">
        <v>702</v>
      </c>
      <c r="F316" s="214" t="str">
        <f>VLOOKUP(G316,Lookups!$T$3:$U$2497,2,FALSE)</f>
        <v>CAT 3</v>
      </c>
      <c r="G316" s="76" t="str">
        <f>VLOOKUP(E316,Lookups!$S$3:$T$2492,2,FALSE)</f>
        <v>xxxxxxxxxx3</v>
      </c>
      <c r="H316" s="181" t="str">
        <f t="shared" si="169"/>
        <v>UNFI East xxxxxxxxxx3</v>
      </c>
      <c r="I316" s="157"/>
      <c r="J316" s="178"/>
      <c r="K316" s="163">
        <v>44244</v>
      </c>
      <c r="L316" s="424" t="s">
        <v>97</v>
      </c>
      <c r="M316" s="209" t="s">
        <v>133</v>
      </c>
      <c r="N316" s="225" t="s">
        <v>133</v>
      </c>
      <c r="O316" s="223">
        <f>VLOOKUP(E316,Lookups!$AD$3:$AE$148,2,FALSE)</f>
        <v>1.169229504</v>
      </c>
      <c r="P316" s="226">
        <f>VLOOKUP(E316,Lookups!$AH$3:$AI$148,2,FALSE)</f>
        <v>2.8760148220000001</v>
      </c>
      <c r="Q316" s="174">
        <f>VLOOKUP(E316,Lookups!$C$3:$D$249,2,FALSE)</f>
        <v>12</v>
      </c>
      <c r="R316" s="227">
        <f>VLOOKUP(E316,Lookups!$C$3:$E$148,2,FALSE)</f>
        <v>12</v>
      </c>
      <c r="S316" s="156"/>
      <c r="T316" s="46" t="e">
        <f>IF(#REF!="A",#REF!*0.5)+_xlfn.IFNA(#N/A,0)</f>
        <v>#REF!</v>
      </c>
      <c r="U316" s="46" t="e">
        <f>IF(#REF!="b",#REF!*0.25)+_xlfn.IFNA(#N/A,0)</f>
        <v>#REF!</v>
      </c>
      <c r="V316" s="46" t="e">
        <f>IF(#REF!="C",#REF!*0.125)+_xlfn.IFNA(#N/A,0)</f>
        <v>#REF!</v>
      </c>
      <c r="W316" s="46">
        <f t="shared" si="150"/>
        <v>1.169229504</v>
      </c>
      <c r="X316" s="46">
        <f t="shared" si="151"/>
        <v>0</v>
      </c>
      <c r="Y316" s="71">
        <f t="shared" si="152"/>
        <v>0</v>
      </c>
      <c r="Z316" s="71"/>
      <c r="AA316" s="71"/>
      <c r="AB316" s="71"/>
      <c r="AC316" s="112">
        <f t="shared" si="153"/>
        <v>0</v>
      </c>
      <c r="AD316" s="112">
        <f t="shared" si="154"/>
        <v>0</v>
      </c>
      <c r="AE316" s="53">
        <f t="shared" si="155"/>
        <v>0</v>
      </c>
      <c r="AF316" s="47">
        <f t="shared" si="156"/>
        <v>0</v>
      </c>
      <c r="AG316" s="47">
        <f t="shared" si="157"/>
        <v>0</v>
      </c>
      <c r="AH316" s="47">
        <f t="shared" si="158"/>
        <v>0</v>
      </c>
      <c r="AI316" s="47">
        <f t="shared" si="159"/>
        <v>0</v>
      </c>
      <c r="AJ316" s="47">
        <f t="shared" si="160"/>
        <v>0</v>
      </c>
      <c r="AK316" s="48">
        <f t="shared" si="161"/>
        <v>0</v>
      </c>
      <c r="AL316" s="48"/>
      <c r="AM316" s="48"/>
      <c r="AN316" s="145"/>
      <c r="AO316" s="145">
        <f t="shared" si="162"/>
        <v>0</v>
      </c>
      <c r="AP316" s="145">
        <f t="shared" si="163"/>
        <v>0</v>
      </c>
      <c r="AQ316" s="414">
        <f t="shared" si="164"/>
        <v>0</v>
      </c>
      <c r="AR316" s="197">
        <f t="shared" si="170"/>
        <v>0</v>
      </c>
      <c r="AS316" s="50">
        <f t="shared" si="175"/>
        <v>0</v>
      </c>
      <c r="AT316" s="50">
        <f t="shared" si="176"/>
        <v>0</v>
      </c>
      <c r="AU316" s="50">
        <f t="shared" si="177"/>
        <v>0</v>
      </c>
      <c r="AV316" s="50">
        <f t="shared" si="178"/>
        <v>0</v>
      </c>
      <c r="AW316" s="50">
        <f t="shared" si="171"/>
        <v>0</v>
      </c>
      <c r="AX316" s="50">
        <f t="shared" si="172"/>
        <v>0</v>
      </c>
      <c r="AY316" s="45">
        <f t="shared" si="173"/>
        <v>0</v>
      </c>
      <c r="AZ316" s="45">
        <f t="shared" si="174"/>
        <v>0</v>
      </c>
      <c r="BA316" s="452">
        <v>44439</v>
      </c>
      <c r="BB316" s="537"/>
    </row>
    <row r="317" spans="1:56" ht="15" customHeight="1" x14ac:dyDescent="0.25">
      <c r="A317" s="43" t="s">
        <v>706</v>
      </c>
      <c r="B317" s="85" t="s">
        <v>104</v>
      </c>
      <c r="C317" s="213" t="s">
        <v>164</v>
      </c>
      <c r="D317" s="188" t="s">
        <v>660</v>
      </c>
      <c r="E317" s="191" t="s">
        <v>703</v>
      </c>
      <c r="F317" s="214" t="str">
        <f>VLOOKUP(G317,Lookups!$T$3:$U$2497,2,FALSE)</f>
        <v>CAT 4</v>
      </c>
      <c r="G317" s="76" t="str">
        <f>VLOOKUP(E317,Lookups!$S$3:$T$2492,2,FALSE)</f>
        <v>xxxxxxxxxx4</v>
      </c>
      <c r="H317" s="181" t="str">
        <f t="shared" si="169"/>
        <v>UNFI East xxxxxxxxxx4</v>
      </c>
      <c r="I317" s="157"/>
      <c r="J317" s="157">
        <v>159</v>
      </c>
      <c r="K317" s="161">
        <v>44593</v>
      </c>
      <c r="L317" s="424" t="s">
        <v>99</v>
      </c>
      <c r="M317" s="180">
        <v>44835</v>
      </c>
      <c r="N317" s="225">
        <v>1</v>
      </c>
      <c r="O317" s="223">
        <f>VLOOKUP(E317,Lookups!$AD$3:$AE$148,2,FALSE)</f>
        <v>1.2623833040000001</v>
      </c>
      <c r="P317" s="226">
        <f>VLOOKUP(E317,Lookups!$AH$3:$AI$148,2,FALSE)</f>
        <v>2.370249088</v>
      </c>
      <c r="Q317" s="174">
        <f>VLOOKUP(E317,Lookups!$C$3:$D$249,2,FALSE)</f>
        <v>12</v>
      </c>
      <c r="R317" s="227">
        <f>VLOOKUP(E317,Lookups!$C$3:$E$148,2,FALSE)</f>
        <v>12</v>
      </c>
      <c r="S317" s="155"/>
      <c r="T317" s="46" t="e">
        <f>IF(#REF!="A",#REF!*0.5)+_xlfn.IFNA(#N/A,0)</f>
        <v>#REF!</v>
      </c>
      <c r="U317" s="46" t="e">
        <f>IF(#REF!="b",#REF!*0.25)+_xlfn.IFNA(#N/A,0)</f>
        <v>#REF!</v>
      </c>
      <c r="V317" s="46" t="e">
        <f>IF(#REF!="C",#REF!*0.125)+_xlfn.IFNA(#N/A,0)</f>
        <v>#REF!</v>
      </c>
      <c r="W317" s="46">
        <f t="shared" si="150"/>
        <v>1.2623833040000001</v>
      </c>
      <c r="X317" s="46">
        <f t="shared" si="151"/>
        <v>0</v>
      </c>
      <c r="Y317" s="71">
        <f t="shared" si="152"/>
        <v>0</v>
      </c>
      <c r="Z317" s="71"/>
      <c r="AA317" s="71"/>
      <c r="AB317" s="71"/>
      <c r="AC317" s="112">
        <f t="shared" si="153"/>
        <v>200.71894533600002</v>
      </c>
      <c r="AD317" s="112">
        <f t="shared" si="154"/>
        <v>0</v>
      </c>
      <c r="AE317" s="53">
        <f t="shared" si="155"/>
        <v>0</v>
      </c>
      <c r="AF317" s="47">
        <f t="shared" si="156"/>
        <v>0</v>
      </c>
      <c r="AG317" s="47">
        <f t="shared" si="157"/>
        <v>0</v>
      </c>
      <c r="AH317" s="47">
        <f t="shared" si="158"/>
        <v>0</v>
      </c>
      <c r="AI317" s="47">
        <f t="shared" si="159"/>
        <v>10437.385157472001</v>
      </c>
      <c r="AJ317" s="47">
        <f t="shared" si="160"/>
        <v>0</v>
      </c>
      <c r="AK317" s="48">
        <f t="shared" si="161"/>
        <v>0</v>
      </c>
      <c r="AL317" s="48"/>
      <c r="AM317" s="48"/>
      <c r="AN317" s="145"/>
      <c r="AO317" s="145">
        <f t="shared" si="162"/>
        <v>869.78209645600009</v>
      </c>
      <c r="AP317" s="145">
        <f t="shared" si="163"/>
        <v>0</v>
      </c>
      <c r="AQ317" s="414">
        <f t="shared" si="164"/>
        <v>869.78209645600009</v>
      </c>
      <c r="AR317" s="197">
        <f t="shared" si="170"/>
        <v>72.481841371333346</v>
      </c>
      <c r="AS317" s="50">
        <f t="shared" si="175"/>
        <v>0</v>
      </c>
      <c r="AT317" s="50">
        <f t="shared" si="176"/>
        <v>0</v>
      </c>
      <c r="AU317" s="50">
        <f t="shared" si="177"/>
        <v>0</v>
      </c>
      <c r="AV317" s="50">
        <f t="shared" si="178"/>
        <v>0</v>
      </c>
      <c r="AW317" s="50">
        <f t="shared" si="171"/>
        <v>125248.62188966401</v>
      </c>
      <c r="AX317" s="50">
        <f t="shared" si="172"/>
        <v>0</v>
      </c>
      <c r="AY317" s="45">
        <f t="shared" si="173"/>
        <v>125248.62188966401</v>
      </c>
      <c r="AZ317" s="45">
        <f t="shared" si="174"/>
        <v>10437.385157472001</v>
      </c>
      <c r="BA317" s="434">
        <v>44813</v>
      </c>
      <c r="BB317" s="200"/>
    </row>
    <row r="318" spans="1:56" ht="15" customHeight="1" x14ac:dyDescent="0.25">
      <c r="A318" s="43" t="s">
        <v>706</v>
      </c>
      <c r="B318" s="85" t="s">
        <v>104</v>
      </c>
      <c r="C318" s="213" t="s">
        <v>164</v>
      </c>
      <c r="D318" s="188" t="s">
        <v>660</v>
      </c>
      <c r="E318" s="191" t="s">
        <v>704</v>
      </c>
      <c r="F318" s="214" t="str">
        <f>VLOOKUP(G318,Lookups!$T$3:$U$2497,2,FALSE)</f>
        <v>CAT 5</v>
      </c>
      <c r="G318" s="76" t="str">
        <f>VLOOKUP(E318,Lookups!$S$3:$T$2492,2,FALSE)</f>
        <v>xxxxxxxxxx5</v>
      </c>
      <c r="H318" s="181" t="str">
        <f t="shared" si="169"/>
        <v>UNFI East xxxxxxxxxx5</v>
      </c>
      <c r="I318" s="157"/>
      <c r="J318" s="157">
        <v>159</v>
      </c>
      <c r="K318" s="161">
        <v>44593</v>
      </c>
      <c r="L318" s="424" t="s">
        <v>99</v>
      </c>
      <c r="M318" s="180">
        <v>44835</v>
      </c>
      <c r="N318" s="225">
        <v>1</v>
      </c>
      <c r="O318" s="223">
        <f>VLOOKUP(E318,Lookups!$AD$3:$AE$148,2,FALSE)</f>
        <v>1.0035713159999999</v>
      </c>
      <c r="P318" s="226">
        <f>VLOOKUP(E318,Lookups!$AH$3:$AI$148,2,FALSE)</f>
        <v>1.926370728</v>
      </c>
      <c r="Q318" s="174">
        <f>VLOOKUP(E318,Lookups!$C$3:$D$249,2,FALSE)</f>
        <v>12</v>
      </c>
      <c r="R318" s="227">
        <f>VLOOKUP(E318,Lookups!$C$3:$E$148,2,FALSE)</f>
        <v>12</v>
      </c>
      <c r="S318" s="155"/>
      <c r="T318" s="46" t="e">
        <f>IF(#REF!="A",#REF!*0.5)+_xlfn.IFNA(#N/A,0)</f>
        <v>#REF!</v>
      </c>
      <c r="U318" s="46" t="e">
        <f>IF(#REF!="b",#REF!*0.25)+_xlfn.IFNA(#N/A,0)</f>
        <v>#REF!</v>
      </c>
      <c r="V318" s="46" t="e">
        <f>IF(#REF!="C",#REF!*0.125)+_xlfn.IFNA(#N/A,0)</f>
        <v>#REF!</v>
      </c>
      <c r="W318" s="46">
        <f t="shared" si="150"/>
        <v>1.0035713159999999</v>
      </c>
      <c r="X318" s="46">
        <f t="shared" si="151"/>
        <v>0</v>
      </c>
      <c r="Y318" s="71">
        <f t="shared" si="152"/>
        <v>0</v>
      </c>
      <c r="Z318" s="71"/>
      <c r="AA318" s="71"/>
      <c r="AB318" s="71"/>
      <c r="AC318" s="112">
        <f t="shared" si="153"/>
        <v>159.567839244</v>
      </c>
      <c r="AD318" s="112">
        <f t="shared" si="154"/>
        <v>0</v>
      </c>
      <c r="AE318" s="53">
        <f t="shared" si="155"/>
        <v>0</v>
      </c>
      <c r="AF318" s="47">
        <f t="shared" si="156"/>
        <v>0</v>
      </c>
      <c r="AG318" s="47">
        <f t="shared" si="157"/>
        <v>0</v>
      </c>
      <c r="AH318" s="47">
        <f t="shared" si="158"/>
        <v>0</v>
      </c>
      <c r="AI318" s="47">
        <f t="shared" si="159"/>
        <v>8297.5276406880002</v>
      </c>
      <c r="AJ318" s="47">
        <f t="shared" si="160"/>
        <v>0</v>
      </c>
      <c r="AK318" s="48">
        <f t="shared" si="161"/>
        <v>0</v>
      </c>
      <c r="AL318" s="48"/>
      <c r="AM318" s="48"/>
      <c r="AN318" s="145"/>
      <c r="AO318" s="145">
        <f t="shared" si="162"/>
        <v>691.46063672399998</v>
      </c>
      <c r="AP318" s="145">
        <f t="shared" si="163"/>
        <v>0</v>
      </c>
      <c r="AQ318" s="414">
        <f t="shared" si="164"/>
        <v>691.46063672399998</v>
      </c>
      <c r="AR318" s="197">
        <f t="shared" si="170"/>
        <v>57.621719726999999</v>
      </c>
      <c r="AS318" s="50">
        <f t="shared" si="175"/>
        <v>0</v>
      </c>
      <c r="AT318" s="50">
        <f t="shared" si="176"/>
        <v>0</v>
      </c>
      <c r="AU318" s="50">
        <f t="shared" si="177"/>
        <v>0</v>
      </c>
      <c r="AV318" s="50">
        <f t="shared" si="178"/>
        <v>0</v>
      </c>
      <c r="AW318" s="50">
        <f t="shared" si="171"/>
        <v>99570.331688256003</v>
      </c>
      <c r="AX318" s="50">
        <f t="shared" si="172"/>
        <v>0</v>
      </c>
      <c r="AY318" s="45">
        <f t="shared" si="173"/>
        <v>99570.331688256003</v>
      </c>
      <c r="AZ318" s="45">
        <f t="shared" si="174"/>
        <v>8297.5276406880002</v>
      </c>
      <c r="BA318" s="434">
        <v>44813</v>
      </c>
      <c r="BB318" s="200"/>
    </row>
    <row r="319" spans="1:56" ht="15" customHeight="1" x14ac:dyDescent="0.25">
      <c r="A319" s="43" t="s">
        <v>706</v>
      </c>
      <c r="B319" s="84" t="s">
        <v>695</v>
      </c>
      <c r="C319" s="213" t="s">
        <v>164</v>
      </c>
      <c r="D319" s="188" t="s">
        <v>660</v>
      </c>
      <c r="E319" s="94" t="s">
        <v>700</v>
      </c>
      <c r="F319" s="214" t="str">
        <f>VLOOKUP(G319,Lookups!$T$3:$U$2497,2,FALSE)</f>
        <v>CAT 1</v>
      </c>
      <c r="G319" s="76" t="str">
        <f>VLOOKUP(E319,Lookups!$S$3:$T$2492,2,FALSE)</f>
        <v>xxxxxxxxxx1</v>
      </c>
      <c r="H319" s="181" t="str">
        <f t="shared" si="169"/>
        <v>UNFI East xxxxxxxxxx1</v>
      </c>
      <c r="I319" s="43"/>
      <c r="J319" s="43">
        <v>140</v>
      </c>
      <c r="K319" s="161">
        <v>44896</v>
      </c>
      <c r="L319" s="175" t="s">
        <v>96</v>
      </c>
      <c r="M319" s="154">
        <v>45047</v>
      </c>
      <c r="N319" s="225">
        <v>0.5</v>
      </c>
      <c r="O319" s="223">
        <f>VLOOKUP(E319,Lookups!$AD$3:$AE$148,2,FALSE)</f>
        <v>1.2</v>
      </c>
      <c r="P319" s="226">
        <f>VLOOKUP(E319,Lookups!$AH$3:$AI$148,2,FALSE)</f>
        <v>3</v>
      </c>
      <c r="Q319" s="174">
        <f>VLOOKUP(E319,Lookups!$C$3:$D$249,2,FALSE)</f>
        <v>12</v>
      </c>
      <c r="R319" s="227">
        <f>VLOOKUP(E319,Lookups!$C$3:$E$148,2,FALSE)</f>
        <v>12</v>
      </c>
      <c r="S319" s="156"/>
      <c r="T319" s="46" t="e">
        <f>IF(#REF!="A",#REF!*0.5)+_xlfn.IFNA(#N/A,0)</f>
        <v>#REF!</v>
      </c>
      <c r="U319" s="46" t="e">
        <f>IF(#REF!="b",#REF!*0.25)+_xlfn.IFNA(#N/A,0)</f>
        <v>#REF!</v>
      </c>
      <c r="V319" s="46" t="e">
        <f>IF(#REF!="C",#REF!*0.125)+_xlfn.IFNA(#N/A,0)</f>
        <v>#REF!</v>
      </c>
      <c r="W319" s="46">
        <f t="shared" si="150"/>
        <v>1.2</v>
      </c>
      <c r="X319" s="46">
        <f t="shared" si="151"/>
        <v>0</v>
      </c>
      <c r="Y319" s="71">
        <f t="shared" si="152"/>
        <v>0</v>
      </c>
      <c r="Z319" s="71"/>
      <c r="AA319" s="71"/>
      <c r="AB319" s="71"/>
      <c r="AC319" s="112">
        <f t="shared" si="153"/>
        <v>168</v>
      </c>
      <c r="AD319" s="112">
        <f t="shared" si="154"/>
        <v>0</v>
      </c>
      <c r="AE319" s="53">
        <f t="shared" si="155"/>
        <v>0</v>
      </c>
      <c r="AF319" s="47">
        <f t="shared" si="156"/>
        <v>0</v>
      </c>
      <c r="AG319" s="47">
        <f t="shared" si="157"/>
        <v>0</v>
      </c>
      <c r="AH319" s="47">
        <f t="shared" si="158"/>
        <v>0</v>
      </c>
      <c r="AI319" s="47">
        <f t="shared" si="159"/>
        <v>8736</v>
      </c>
      <c r="AJ319" s="47">
        <f t="shared" si="160"/>
        <v>0</v>
      </c>
      <c r="AK319" s="48">
        <f t="shared" si="161"/>
        <v>0</v>
      </c>
      <c r="AL319" s="48"/>
      <c r="AM319" s="48"/>
      <c r="AN319" s="145"/>
      <c r="AO319" s="145">
        <f t="shared" si="162"/>
        <v>728</v>
      </c>
      <c r="AP319" s="145">
        <f t="shared" si="163"/>
        <v>0</v>
      </c>
      <c r="AQ319" s="414">
        <f t="shared" si="164"/>
        <v>728</v>
      </c>
      <c r="AR319" s="197">
        <f t="shared" si="170"/>
        <v>60.666666666666664</v>
      </c>
      <c r="AS319" s="50"/>
      <c r="AT319" s="50"/>
      <c r="AU319" s="50"/>
      <c r="AV319" s="50"/>
      <c r="AW319" s="50"/>
      <c r="AX319" s="50"/>
      <c r="AY319" s="45"/>
      <c r="AZ319" s="45">
        <f t="shared" si="174"/>
        <v>0</v>
      </c>
      <c r="BA319" s="429">
        <v>44949</v>
      </c>
      <c r="BB319" s="186"/>
    </row>
    <row r="320" spans="1:56" ht="15" customHeight="1" x14ac:dyDescent="0.25">
      <c r="A320" s="43" t="s">
        <v>706</v>
      </c>
      <c r="B320" s="84" t="s">
        <v>132</v>
      </c>
      <c r="C320" s="213" t="s">
        <v>164</v>
      </c>
      <c r="D320" s="188" t="s">
        <v>660</v>
      </c>
      <c r="E320" s="94" t="s">
        <v>701</v>
      </c>
      <c r="F320" s="214" t="str">
        <f>VLOOKUP(G320,Lookups!$T$3:$U$2497,2,FALSE)</f>
        <v>CAT 2</v>
      </c>
      <c r="G320" s="76" t="str">
        <f>VLOOKUP(E320,Lookups!$S$3:$T$2492,2,FALSE)</f>
        <v>xxxxxxxxxx2</v>
      </c>
      <c r="H320" s="181" t="str">
        <f t="shared" si="169"/>
        <v>UNFI East xxxxxxxxxx2</v>
      </c>
      <c r="I320" s="43"/>
      <c r="J320" s="43">
        <v>140</v>
      </c>
      <c r="K320" s="161">
        <v>44896</v>
      </c>
      <c r="L320" s="175" t="s">
        <v>96</v>
      </c>
      <c r="M320" s="154">
        <v>45047</v>
      </c>
      <c r="N320" s="225">
        <v>0.5</v>
      </c>
      <c r="O320" s="223">
        <f>VLOOKUP(E320,Lookups!$AD$3:$AE$148,2,FALSE)</f>
        <v>1.2309971689999999</v>
      </c>
      <c r="P320" s="226">
        <f>VLOOKUP(E320,Lookups!$AH$3:$AI$148,2,FALSE)</f>
        <v>2.5038011689999999</v>
      </c>
      <c r="Q320" s="174">
        <f>VLOOKUP(E320,Lookups!$C$3:$D$249,2,FALSE)</f>
        <v>12</v>
      </c>
      <c r="R320" s="227">
        <f>VLOOKUP(E320,Lookups!$C$3:$E$148,2,FALSE)</f>
        <v>12</v>
      </c>
      <c r="S320" s="156"/>
      <c r="T320" s="46" t="e">
        <f>IF(#REF!="A",#REF!*0.5)+_xlfn.IFNA(#N/A,0)</f>
        <v>#REF!</v>
      </c>
      <c r="U320" s="46" t="e">
        <f>IF(#REF!="b",#REF!*0.25)+_xlfn.IFNA(#N/A,0)</f>
        <v>#REF!</v>
      </c>
      <c r="V320" s="46" t="e">
        <f>IF(#REF!="C",#REF!*0.125)+_xlfn.IFNA(#N/A,0)</f>
        <v>#REF!</v>
      </c>
      <c r="W320" s="46">
        <f t="shared" si="150"/>
        <v>1.2309971689999999</v>
      </c>
      <c r="X320" s="46">
        <f t="shared" si="151"/>
        <v>0</v>
      </c>
      <c r="Y320" s="71">
        <f t="shared" si="152"/>
        <v>0</v>
      </c>
      <c r="Z320" s="71"/>
      <c r="AA320" s="71"/>
      <c r="AB320" s="71"/>
      <c r="AC320" s="112">
        <f t="shared" si="153"/>
        <v>172.33960365999999</v>
      </c>
      <c r="AD320" s="112">
        <f t="shared" si="154"/>
        <v>0</v>
      </c>
      <c r="AE320" s="53">
        <f t="shared" si="155"/>
        <v>0</v>
      </c>
      <c r="AF320" s="47">
        <f t="shared" si="156"/>
        <v>0</v>
      </c>
      <c r="AG320" s="47">
        <f t="shared" si="157"/>
        <v>0</v>
      </c>
      <c r="AH320" s="47">
        <f t="shared" si="158"/>
        <v>0</v>
      </c>
      <c r="AI320" s="47">
        <f t="shared" si="159"/>
        <v>8961.6593903199991</v>
      </c>
      <c r="AJ320" s="47">
        <f t="shared" si="160"/>
        <v>0</v>
      </c>
      <c r="AK320" s="48">
        <f t="shared" si="161"/>
        <v>0</v>
      </c>
      <c r="AL320" s="48"/>
      <c r="AM320" s="48"/>
      <c r="AN320" s="145"/>
      <c r="AO320" s="145">
        <f t="shared" si="162"/>
        <v>746.8049491933333</v>
      </c>
      <c r="AP320" s="145">
        <f t="shared" si="163"/>
        <v>0</v>
      </c>
      <c r="AQ320" s="414">
        <f t="shared" si="164"/>
        <v>746.8049491933333</v>
      </c>
      <c r="AR320" s="197">
        <f t="shared" si="170"/>
        <v>62.233745766111106</v>
      </c>
      <c r="AS320" s="50"/>
      <c r="AT320" s="50"/>
      <c r="AU320" s="50"/>
      <c r="AV320" s="50"/>
      <c r="AW320" s="50"/>
      <c r="AX320" s="50"/>
      <c r="AY320" s="45"/>
      <c r="AZ320" s="45">
        <f t="shared" si="174"/>
        <v>0</v>
      </c>
      <c r="BA320" s="429">
        <v>44949</v>
      </c>
      <c r="BB320" s="186"/>
    </row>
    <row r="321" spans="1:54" ht="15" customHeight="1" x14ac:dyDescent="0.25">
      <c r="A321" s="43" t="s">
        <v>706</v>
      </c>
      <c r="B321" s="179" t="s">
        <v>132</v>
      </c>
      <c r="C321" s="178" t="s">
        <v>164</v>
      </c>
      <c r="D321" s="188" t="s">
        <v>660</v>
      </c>
      <c r="E321" s="191" t="s">
        <v>702</v>
      </c>
      <c r="F321" s="214" t="str">
        <f>VLOOKUP(G321,Lookups!$T$3:$U$2497,2,FALSE)</f>
        <v>CAT 3</v>
      </c>
      <c r="G321" s="76" t="str">
        <f>VLOOKUP(E321,Lookups!$S$3:$T$2492,2,FALSE)</f>
        <v>xxxxxxxxxx3</v>
      </c>
      <c r="H321" s="181" t="str">
        <f t="shared" si="169"/>
        <v>UNFI East xxxxxxxxxx3</v>
      </c>
      <c r="I321" s="43"/>
      <c r="J321" s="162">
        <v>2</v>
      </c>
      <c r="K321" s="163"/>
      <c r="L321" s="175" t="s">
        <v>99</v>
      </c>
      <c r="M321" s="180">
        <v>44287</v>
      </c>
      <c r="N321" s="225" t="s">
        <v>646</v>
      </c>
      <c r="O321" s="223">
        <f>VLOOKUP(E321,Lookups!$AD$3:$AE$148,2,FALSE)</f>
        <v>1.169229504</v>
      </c>
      <c r="P321" s="226">
        <f>VLOOKUP(E321,Lookups!$AH$3:$AI$148,2,FALSE)</f>
        <v>2.8760148220000001</v>
      </c>
      <c r="Q321" s="174">
        <f>VLOOKUP(E321,Lookups!$C$3:$D$249,2,FALSE)</f>
        <v>12</v>
      </c>
      <c r="R321" s="227">
        <f>VLOOKUP(E321,Lookups!$C$3:$E$148,2,FALSE)</f>
        <v>12</v>
      </c>
      <c r="S321" s="156"/>
      <c r="T321" s="46" t="e">
        <f>IF(#REF!="A",#REF!*0.5)+_xlfn.IFNA(#N/A,0)</f>
        <v>#REF!</v>
      </c>
      <c r="U321" s="46" t="e">
        <f>IF(#REF!="b",#REF!*0.25)+_xlfn.IFNA(#N/A,0)</f>
        <v>#REF!</v>
      </c>
      <c r="V321" s="46" t="e">
        <f>IF(#REF!="C",#REF!*0.125)+_xlfn.IFNA(#N/A,0)</f>
        <v>#REF!</v>
      </c>
      <c r="W321" s="46">
        <f t="shared" si="150"/>
        <v>1.169229504</v>
      </c>
      <c r="X321" s="46">
        <f t="shared" si="151"/>
        <v>0</v>
      </c>
      <c r="Y321" s="71">
        <f t="shared" si="152"/>
        <v>0</v>
      </c>
      <c r="Z321" s="71"/>
      <c r="AA321" s="71"/>
      <c r="AB321" s="71"/>
      <c r="AC321" s="112">
        <f t="shared" si="153"/>
        <v>2.3384590080000001</v>
      </c>
      <c r="AD321" s="112">
        <f t="shared" si="154"/>
        <v>0</v>
      </c>
      <c r="AE321" s="53">
        <f t="shared" si="155"/>
        <v>0</v>
      </c>
      <c r="AF321" s="47">
        <f t="shared" si="156"/>
        <v>0</v>
      </c>
      <c r="AG321" s="47">
        <f t="shared" si="157"/>
        <v>0</v>
      </c>
      <c r="AH321" s="47">
        <f t="shared" si="158"/>
        <v>0</v>
      </c>
      <c r="AI321" s="47">
        <f t="shared" si="159"/>
        <v>121.59986841600001</v>
      </c>
      <c r="AJ321" s="47">
        <f t="shared" si="160"/>
        <v>0</v>
      </c>
      <c r="AK321" s="48">
        <f t="shared" si="161"/>
        <v>0</v>
      </c>
      <c r="AL321" s="48"/>
      <c r="AM321" s="48"/>
      <c r="AN321" s="145"/>
      <c r="AO321" s="145">
        <f t="shared" si="162"/>
        <v>10.133322368</v>
      </c>
      <c r="AP321" s="145">
        <f t="shared" si="163"/>
        <v>0</v>
      </c>
      <c r="AQ321" s="414">
        <f t="shared" si="164"/>
        <v>10.133322368</v>
      </c>
      <c r="AR321" s="197">
        <f t="shared" si="170"/>
        <v>0.84444353066666666</v>
      </c>
      <c r="AS321" s="50">
        <f>(AE321*R321)+_xlfn.IFNA(#N/A,0)</f>
        <v>0</v>
      </c>
      <c r="AT321" s="50">
        <f>(AF321*R321)+_xlfn.IFNA(#N/A,0)</f>
        <v>0</v>
      </c>
      <c r="AU321" s="50">
        <f>(AG321*R321)+_xlfn.IFNA(#N/A,0)</f>
        <v>0</v>
      </c>
      <c r="AV321" s="50">
        <f>(AH321*R321)+_xlfn.IFNA(#N/A,0)</f>
        <v>0</v>
      </c>
      <c r="AW321" s="50">
        <f t="shared" ref="AW321:AW340" si="179">(AI321*R321)+_xlfn.IFNA(#N/A,0)</f>
        <v>1459.1984209920001</v>
      </c>
      <c r="AX321" s="50">
        <f t="shared" ref="AX321:AX340" si="180">(AJ321*R321)+_xlfn.IFNA(#N/A,0)</f>
        <v>0</v>
      </c>
      <c r="AY321" s="45">
        <f t="shared" ref="AY321:AY340" si="181">SUM(AS321:AX321)+_xlfn.IFNA(#N/A,0)</f>
        <v>1459.1984209920001</v>
      </c>
      <c r="AZ321" s="45">
        <f t="shared" si="174"/>
        <v>121.59986841600001</v>
      </c>
      <c r="BA321" s="428">
        <v>44439</v>
      </c>
      <c r="BB321" s="186"/>
    </row>
    <row r="322" spans="1:54" ht="15" customHeight="1" x14ac:dyDescent="0.25">
      <c r="A322" s="43" t="s">
        <v>706</v>
      </c>
      <c r="B322" s="179" t="s">
        <v>132</v>
      </c>
      <c r="C322" s="178" t="s">
        <v>164</v>
      </c>
      <c r="D322" s="188" t="s">
        <v>660</v>
      </c>
      <c r="E322" s="191" t="s">
        <v>703</v>
      </c>
      <c r="F322" s="214" t="str">
        <f>VLOOKUP(G322,Lookups!$T$3:$U$2497,2,FALSE)</f>
        <v>CAT 4</v>
      </c>
      <c r="G322" s="76" t="str">
        <f>VLOOKUP(E322,Lookups!$S$3:$T$2492,2,FALSE)</f>
        <v>xxxxxxxxxx4</v>
      </c>
      <c r="H322" s="181" t="str">
        <f t="shared" si="169"/>
        <v>UNFI East xxxxxxxxxx4</v>
      </c>
      <c r="I322" s="157">
        <v>18</v>
      </c>
      <c r="J322" s="178">
        <v>103</v>
      </c>
      <c r="K322" s="163"/>
      <c r="L322" s="157" t="s">
        <v>99</v>
      </c>
      <c r="M322" s="180">
        <v>44287</v>
      </c>
      <c r="N322" s="225" t="s">
        <v>646</v>
      </c>
      <c r="O322" s="223">
        <f>VLOOKUP(E322,Lookups!$AD$3:$AE$148,2,FALSE)</f>
        <v>1.2623833040000001</v>
      </c>
      <c r="P322" s="226">
        <f>VLOOKUP(E322,Lookups!$AH$3:$AI$148,2,FALSE)</f>
        <v>2.370249088</v>
      </c>
      <c r="Q322" s="174">
        <f>VLOOKUP(E322,Lookups!$C$3:$D$249,2,FALSE)</f>
        <v>12</v>
      </c>
      <c r="R322" s="227">
        <f>VLOOKUP(E322,Lookups!$C$3:$E$148,2,FALSE)</f>
        <v>12</v>
      </c>
      <c r="S322" s="156"/>
      <c r="T322" s="46" t="e">
        <f>IF(#REF!="A",#REF!*0.5)+_xlfn.IFNA(#N/A,0)</f>
        <v>#REF!</v>
      </c>
      <c r="U322" s="46" t="e">
        <f>IF(#REF!="b",#REF!*0.25)+_xlfn.IFNA(#N/A,0)</f>
        <v>#REF!</v>
      </c>
      <c r="V322" s="46" t="e">
        <f>IF(#REF!="C",#REF!*0.125)+_xlfn.IFNA(#N/A,0)</f>
        <v>#REF!</v>
      </c>
      <c r="W322" s="46">
        <f t="shared" si="150"/>
        <v>1.2623833040000001</v>
      </c>
      <c r="X322" s="46">
        <f t="shared" si="151"/>
        <v>0</v>
      </c>
      <c r="Y322" s="71">
        <f t="shared" si="152"/>
        <v>0</v>
      </c>
      <c r="Z322" s="71"/>
      <c r="AA322" s="71"/>
      <c r="AB322" s="71"/>
      <c r="AC322" s="112">
        <f t="shared" si="153"/>
        <v>130.02548031200001</v>
      </c>
      <c r="AD322" s="112">
        <f t="shared" si="154"/>
        <v>0</v>
      </c>
      <c r="AE322" s="53">
        <f t="shared" si="155"/>
        <v>0</v>
      </c>
      <c r="AF322" s="47">
        <f t="shared" si="156"/>
        <v>0</v>
      </c>
      <c r="AG322" s="47">
        <f t="shared" si="157"/>
        <v>0</v>
      </c>
      <c r="AH322" s="47">
        <f t="shared" si="158"/>
        <v>0</v>
      </c>
      <c r="AI322" s="47">
        <f t="shared" si="159"/>
        <v>6761.3249762240011</v>
      </c>
      <c r="AJ322" s="47">
        <f t="shared" si="160"/>
        <v>0</v>
      </c>
      <c r="AK322" s="48">
        <f t="shared" si="161"/>
        <v>0</v>
      </c>
      <c r="AL322" s="48"/>
      <c r="AM322" s="48"/>
      <c r="AN322" s="145"/>
      <c r="AO322" s="145">
        <f t="shared" si="162"/>
        <v>563.44374801866672</v>
      </c>
      <c r="AP322" s="145">
        <f t="shared" si="163"/>
        <v>0</v>
      </c>
      <c r="AQ322" s="414">
        <f t="shared" si="164"/>
        <v>563.44374801866672</v>
      </c>
      <c r="AR322" s="197">
        <f t="shared" si="170"/>
        <v>46.953645668222229</v>
      </c>
      <c r="AS322" s="50">
        <f>(AE322*R322)+_xlfn.IFNA(#N/A,0)</f>
        <v>0</v>
      </c>
      <c r="AT322" s="50">
        <f>(AF322*R322)+_xlfn.IFNA(#N/A,0)</f>
        <v>0</v>
      </c>
      <c r="AU322" s="50">
        <f>(AG322*R322)+_xlfn.IFNA(#N/A,0)</f>
        <v>0</v>
      </c>
      <c r="AV322" s="50">
        <f>(AH322*R322)+_xlfn.IFNA(#N/A,0)</f>
        <v>0</v>
      </c>
      <c r="AW322" s="50">
        <f t="shared" si="179"/>
        <v>81135.899714688014</v>
      </c>
      <c r="AX322" s="50">
        <f t="shared" si="180"/>
        <v>0</v>
      </c>
      <c r="AY322" s="45">
        <f t="shared" si="181"/>
        <v>81135.899714688014</v>
      </c>
      <c r="AZ322" s="45">
        <f t="shared" si="174"/>
        <v>6761.3249762240011</v>
      </c>
      <c r="BA322" s="432">
        <v>44439</v>
      </c>
      <c r="BB322" s="200"/>
    </row>
    <row r="323" spans="1:54" ht="15" customHeight="1" x14ac:dyDescent="0.25">
      <c r="A323" s="43" t="s">
        <v>706</v>
      </c>
      <c r="B323" s="179" t="s">
        <v>132</v>
      </c>
      <c r="C323" s="178" t="s">
        <v>164</v>
      </c>
      <c r="D323" s="188" t="s">
        <v>660</v>
      </c>
      <c r="E323" s="191" t="s">
        <v>704</v>
      </c>
      <c r="F323" s="214" t="str">
        <f>VLOOKUP(G323,Lookups!$T$3:$U$2497,2,FALSE)</f>
        <v>CAT 5</v>
      </c>
      <c r="G323" s="76" t="str">
        <f>VLOOKUP(E323,Lookups!$S$3:$T$2492,2,FALSE)</f>
        <v>xxxxxxxxxx5</v>
      </c>
      <c r="H323" s="181" t="str">
        <f t="shared" si="169"/>
        <v>UNFI East xxxxxxxxxx5</v>
      </c>
      <c r="I323" s="43"/>
      <c r="J323" s="162">
        <v>4</v>
      </c>
      <c r="K323" s="163"/>
      <c r="L323" s="43" t="s">
        <v>99</v>
      </c>
      <c r="M323" s="180">
        <v>44287</v>
      </c>
      <c r="N323" s="225" t="s">
        <v>646</v>
      </c>
      <c r="O323" s="223">
        <f>VLOOKUP(E323,Lookups!$AD$3:$AE$148,2,FALSE)</f>
        <v>1.0035713159999999</v>
      </c>
      <c r="P323" s="226">
        <f>VLOOKUP(E323,Lookups!$AH$3:$AI$148,2,FALSE)</f>
        <v>1.926370728</v>
      </c>
      <c r="Q323" s="174">
        <f>VLOOKUP(E323,Lookups!$C$3:$D$249,2,FALSE)</f>
        <v>12</v>
      </c>
      <c r="R323" s="227">
        <f>VLOOKUP(E323,Lookups!$C$3:$E$148,2,FALSE)</f>
        <v>12</v>
      </c>
      <c r="S323" s="156"/>
      <c r="T323" s="46" t="e">
        <f>IF(#REF!="A",#REF!*0.5)+_xlfn.IFNA(#N/A,0)</f>
        <v>#REF!</v>
      </c>
      <c r="U323" s="46" t="e">
        <f>IF(#REF!="b",#REF!*0.25)+_xlfn.IFNA(#N/A,0)</f>
        <v>#REF!</v>
      </c>
      <c r="V323" s="46" t="e">
        <f>IF(#REF!="C",#REF!*0.125)+_xlfn.IFNA(#N/A,0)</f>
        <v>#REF!</v>
      </c>
      <c r="W323" s="46">
        <f t="shared" si="150"/>
        <v>1.0035713159999999</v>
      </c>
      <c r="X323" s="46">
        <f t="shared" si="151"/>
        <v>0</v>
      </c>
      <c r="Y323" s="71">
        <f t="shared" si="152"/>
        <v>0</v>
      </c>
      <c r="Z323" s="71"/>
      <c r="AA323" s="71"/>
      <c r="AB323" s="71"/>
      <c r="AC323" s="112">
        <f t="shared" si="153"/>
        <v>4.0142852639999997</v>
      </c>
      <c r="AD323" s="112">
        <f t="shared" si="154"/>
        <v>0</v>
      </c>
      <c r="AE323" s="53">
        <f t="shared" si="155"/>
        <v>0</v>
      </c>
      <c r="AF323" s="47">
        <f t="shared" si="156"/>
        <v>0</v>
      </c>
      <c r="AG323" s="47">
        <f t="shared" si="157"/>
        <v>0</v>
      </c>
      <c r="AH323" s="47">
        <f t="shared" si="158"/>
        <v>0</v>
      </c>
      <c r="AI323" s="47">
        <f t="shared" si="159"/>
        <v>208.74283372799999</v>
      </c>
      <c r="AJ323" s="47">
        <f t="shared" si="160"/>
        <v>0</v>
      </c>
      <c r="AK323" s="48">
        <f t="shared" si="161"/>
        <v>0</v>
      </c>
      <c r="AL323" s="48"/>
      <c r="AM323" s="48"/>
      <c r="AN323" s="145"/>
      <c r="AO323" s="145">
        <f t="shared" si="162"/>
        <v>17.395236143999998</v>
      </c>
      <c r="AP323" s="145">
        <f t="shared" si="163"/>
        <v>0</v>
      </c>
      <c r="AQ323" s="414">
        <f t="shared" si="164"/>
        <v>17.395236143999998</v>
      </c>
      <c r="AR323" s="197">
        <f t="shared" si="170"/>
        <v>1.4496030119999999</v>
      </c>
      <c r="AS323" s="50">
        <f>(AE323*R323)+_xlfn.IFNA(#N/A,0)</f>
        <v>0</v>
      </c>
      <c r="AT323" s="50">
        <f>(AF323*R323)+_xlfn.IFNA(#N/A,0)</f>
        <v>0</v>
      </c>
      <c r="AU323" s="50">
        <f>(AG323*R323)+_xlfn.IFNA(#N/A,0)</f>
        <v>0</v>
      </c>
      <c r="AV323" s="50">
        <f>(AH323*R323)+_xlfn.IFNA(#N/A,0)</f>
        <v>0</v>
      </c>
      <c r="AW323" s="50">
        <f t="shared" si="179"/>
        <v>2504.9140047359997</v>
      </c>
      <c r="AX323" s="50">
        <f t="shared" si="180"/>
        <v>0</v>
      </c>
      <c r="AY323" s="45">
        <f t="shared" si="181"/>
        <v>2504.9140047359997</v>
      </c>
      <c r="AZ323" s="45">
        <f t="shared" si="174"/>
        <v>208.74283372799997</v>
      </c>
      <c r="BA323" s="428">
        <v>44439</v>
      </c>
      <c r="BB323" s="186"/>
    </row>
    <row r="324" spans="1:54" ht="15" customHeight="1" x14ac:dyDescent="0.25">
      <c r="A324" s="157" t="s">
        <v>705</v>
      </c>
      <c r="B324" s="84" t="s">
        <v>675</v>
      </c>
      <c r="C324" s="213" t="s">
        <v>167</v>
      </c>
      <c r="D324" s="188" t="s">
        <v>660</v>
      </c>
      <c r="E324" s="94" t="s">
        <v>700</v>
      </c>
      <c r="F324" s="214" t="str">
        <f>VLOOKUP(G324,Lookups!$T$3:$U$2497,2,FALSE)</f>
        <v>CAT 1</v>
      </c>
      <c r="G324" s="76" t="str">
        <f>VLOOKUP(E324,Lookups!$S$3:$T$2492,2,FALSE)</f>
        <v>xxxxxxxxxx1</v>
      </c>
      <c r="H324" s="181" t="str">
        <f t="shared" si="169"/>
        <v>Kehe West xxxxxxxxxx1</v>
      </c>
      <c r="I324" s="43"/>
      <c r="J324" s="43">
        <v>27</v>
      </c>
      <c r="K324" s="161">
        <v>44682</v>
      </c>
      <c r="L324" s="43" t="s">
        <v>99</v>
      </c>
      <c r="M324" s="171">
        <v>44805</v>
      </c>
      <c r="N324" s="225">
        <v>1</v>
      </c>
      <c r="O324" s="223">
        <f>VLOOKUP(E324,Lookups!$AD$3:$AE$148,2,FALSE)</f>
        <v>1.2</v>
      </c>
      <c r="P324" s="226">
        <f>VLOOKUP(E324,Lookups!$AH$3:$AI$148,2,FALSE)</f>
        <v>3</v>
      </c>
      <c r="Q324" s="174">
        <f>VLOOKUP(E324,Lookups!$C$3:$D$249,2,FALSE)</f>
        <v>12</v>
      </c>
      <c r="R324" s="227">
        <f>VLOOKUP(E324,Lookups!$C$3:$E$148,2,FALSE)</f>
        <v>12</v>
      </c>
      <c r="S324" s="155"/>
      <c r="T324" s="46" t="e">
        <f>IF(#REF!="A",#REF!*0.5)+_xlfn.IFNA(#N/A,0)</f>
        <v>#REF!</v>
      </c>
      <c r="U324" s="46" t="e">
        <f>IF(#REF!="b",#REF!*0.25)+_xlfn.IFNA(#N/A,0)</f>
        <v>#REF!</v>
      </c>
      <c r="V324" s="46" t="e">
        <f>IF(#REF!="C",#REF!*0.125)+_xlfn.IFNA(#N/A,0)</f>
        <v>#REF!</v>
      </c>
      <c r="W324" s="46">
        <f t="shared" si="150"/>
        <v>1.2</v>
      </c>
      <c r="X324" s="46">
        <f t="shared" si="151"/>
        <v>0</v>
      </c>
      <c r="Y324" s="71">
        <f t="shared" si="152"/>
        <v>0</v>
      </c>
      <c r="Z324" s="71"/>
      <c r="AA324" s="71"/>
      <c r="AB324" s="71"/>
      <c r="AC324" s="112">
        <f t="shared" si="153"/>
        <v>32.4</v>
      </c>
      <c r="AD324" s="112">
        <f t="shared" si="154"/>
        <v>0</v>
      </c>
      <c r="AE324" s="53">
        <f t="shared" si="155"/>
        <v>0</v>
      </c>
      <c r="AF324" s="47">
        <f t="shared" si="156"/>
        <v>0</v>
      </c>
      <c r="AG324" s="47">
        <f t="shared" si="157"/>
        <v>0</v>
      </c>
      <c r="AH324" s="47">
        <f t="shared" si="158"/>
        <v>0</v>
      </c>
      <c r="AI324" s="47">
        <f t="shared" si="159"/>
        <v>1684.8</v>
      </c>
      <c r="AJ324" s="47">
        <f t="shared" si="160"/>
        <v>0</v>
      </c>
      <c r="AK324" s="48">
        <f t="shared" si="161"/>
        <v>0</v>
      </c>
      <c r="AL324" s="48"/>
      <c r="AM324" s="48"/>
      <c r="AN324" s="145"/>
      <c r="AO324" s="145">
        <f t="shared" si="162"/>
        <v>140.4</v>
      </c>
      <c r="AP324" s="145">
        <f t="shared" si="163"/>
        <v>0</v>
      </c>
      <c r="AQ324" s="414">
        <f t="shared" si="164"/>
        <v>140.4</v>
      </c>
      <c r="AR324" s="197">
        <f t="shared" ref="AR324:AR355" si="182">AQ324/12</f>
        <v>11.700000000000001</v>
      </c>
      <c r="AS324" s="50">
        <v>0</v>
      </c>
      <c r="AT324" s="50">
        <v>0</v>
      </c>
      <c r="AU324" s="50">
        <v>0</v>
      </c>
      <c r="AV324" s="50">
        <v>0</v>
      </c>
      <c r="AW324" s="50">
        <f t="shared" si="179"/>
        <v>20217.599999999999</v>
      </c>
      <c r="AX324" s="50">
        <f t="shared" si="180"/>
        <v>0</v>
      </c>
      <c r="AY324" s="45">
        <f t="shared" si="181"/>
        <v>20217.599999999999</v>
      </c>
      <c r="AZ324" s="45">
        <f t="shared" si="174"/>
        <v>1684.8</v>
      </c>
      <c r="BA324" s="433">
        <v>44700</v>
      </c>
      <c r="BB324" s="216"/>
    </row>
    <row r="325" spans="1:54" ht="15" customHeight="1" x14ac:dyDescent="0.25">
      <c r="A325" s="157" t="s">
        <v>705</v>
      </c>
      <c r="B325" s="84" t="s">
        <v>675</v>
      </c>
      <c r="C325" s="213" t="s">
        <v>167</v>
      </c>
      <c r="D325" s="188" t="s">
        <v>660</v>
      </c>
      <c r="E325" s="94" t="s">
        <v>701</v>
      </c>
      <c r="F325" s="214" t="str">
        <f>VLOOKUP(G325,Lookups!$T$3:$U$2497,2,FALSE)</f>
        <v>CAT 2</v>
      </c>
      <c r="G325" s="76" t="str">
        <f>VLOOKUP(E325,Lookups!$S$3:$T$2492,2,FALSE)</f>
        <v>xxxxxxxxxx2</v>
      </c>
      <c r="H325" s="181" t="str">
        <f t="shared" si="169"/>
        <v>Kehe West xxxxxxxxxx2</v>
      </c>
      <c r="I325" s="43"/>
      <c r="J325" s="43">
        <v>27</v>
      </c>
      <c r="K325" s="161">
        <v>44682</v>
      </c>
      <c r="L325" s="43" t="s">
        <v>99</v>
      </c>
      <c r="M325" s="171">
        <v>44805</v>
      </c>
      <c r="N325" s="225">
        <v>1</v>
      </c>
      <c r="O325" s="223">
        <f>VLOOKUP(E325,Lookups!$AD$3:$AE$148,2,FALSE)</f>
        <v>1.2309971689999999</v>
      </c>
      <c r="P325" s="226">
        <f>VLOOKUP(E325,Lookups!$AH$3:$AI$148,2,FALSE)</f>
        <v>2.5038011689999999</v>
      </c>
      <c r="Q325" s="174">
        <f>VLOOKUP(E325,Lookups!$C$3:$D$249,2,FALSE)</f>
        <v>12</v>
      </c>
      <c r="R325" s="227">
        <f>VLOOKUP(E325,Lookups!$C$3:$E$148,2,FALSE)</f>
        <v>12</v>
      </c>
      <c r="S325" s="155"/>
      <c r="T325" s="46" t="e">
        <f>IF(#REF!="A",#REF!*0.5)+_xlfn.IFNA(#N/A,0)</f>
        <v>#REF!</v>
      </c>
      <c r="U325" s="46" t="e">
        <f>IF(#REF!="b",#REF!*0.25)+_xlfn.IFNA(#N/A,0)</f>
        <v>#REF!</v>
      </c>
      <c r="V325" s="46" t="e">
        <f>IF(#REF!="C",#REF!*0.125)+_xlfn.IFNA(#N/A,0)</f>
        <v>#REF!</v>
      </c>
      <c r="W325" s="46">
        <f t="shared" si="150"/>
        <v>1.2309971689999999</v>
      </c>
      <c r="X325" s="46">
        <f t="shared" si="151"/>
        <v>0</v>
      </c>
      <c r="Y325" s="71">
        <f t="shared" si="152"/>
        <v>0</v>
      </c>
      <c r="Z325" s="71"/>
      <c r="AA325" s="71"/>
      <c r="AB325" s="71"/>
      <c r="AC325" s="112">
        <f t="shared" si="153"/>
        <v>33.236923562999998</v>
      </c>
      <c r="AD325" s="112">
        <f t="shared" si="154"/>
        <v>0</v>
      </c>
      <c r="AE325" s="53">
        <f t="shared" si="155"/>
        <v>0</v>
      </c>
      <c r="AF325" s="47">
        <f t="shared" si="156"/>
        <v>0</v>
      </c>
      <c r="AG325" s="47">
        <f t="shared" si="157"/>
        <v>0</v>
      </c>
      <c r="AH325" s="47">
        <f t="shared" si="158"/>
        <v>0</v>
      </c>
      <c r="AI325" s="47">
        <f t="shared" si="159"/>
        <v>1728.3200252759998</v>
      </c>
      <c r="AJ325" s="47">
        <f t="shared" si="160"/>
        <v>0</v>
      </c>
      <c r="AK325" s="48">
        <f t="shared" si="161"/>
        <v>0</v>
      </c>
      <c r="AL325" s="48"/>
      <c r="AM325" s="48"/>
      <c r="AN325" s="145"/>
      <c r="AO325" s="145">
        <f t="shared" si="162"/>
        <v>144.02666877299998</v>
      </c>
      <c r="AP325" s="145">
        <f t="shared" si="163"/>
        <v>0</v>
      </c>
      <c r="AQ325" s="414">
        <f t="shared" si="164"/>
        <v>144.02666877299998</v>
      </c>
      <c r="AR325" s="197">
        <f t="shared" si="182"/>
        <v>12.002222397749998</v>
      </c>
      <c r="AS325" s="50">
        <v>0</v>
      </c>
      <c r="AT325" s="50">
        <v>0</v>
      </c>
      <c r="AU325" s="50">
        <v>0</v>
      </c>
      <c r="AV325" s="50">
        <v>0</v>
      </c>
      <c r="AW325" s="50">
        <f t="shared" si="179"/>
        <v>20739.840303311998</v>
      </c>
      <c r="AX325" s="50">
        <f t="shared" si="180"/>
        <v>0</v>
      </c>
      <c r="AY325" s="45">
        <f t="shared" si="181"/>
        <v>20739.840303311998</v>
      </c>
      <c r="AZ325" s="45">
        <f t="shared" si="174"/>
        <v>1728.3200252759998</v>
      </c>
      <c r="BA325" s="436">
        <v>44700</v>
      </c>
      <c r="BB325" s="185"/>
    </row>
    <row r="326" spans="1:54" ht="15" customHeight="1" x14ac:dyDescent="0.25">
      <c r="A326" s="157" t="s">
        <v>705</v>
      </c>
      <c r="B326" s="84" t="s">
        <v>675</v>
      </c>
      <c r="C326" s="213" t="s">
        <v>167</v>
      </c>
      <c r="D326" s="188" t="s">
        <v>660</v>
      </c>
      <c r="E326" s="191" t="s">
        <v>702</v>
      </c>
      <c r="F326" s="214" t="str">
        <f>VLOOKUP(G326,Lookups!$T$3:$U$2497,2,FALSE)</f>
        <v>CAT 3</v>
      </c>
      <c r="G326" s="76" t="str">
        <f>VLOOKUP(E326,Lookups!$S$3:$T$2492,2,FALSE)</f>
        <v>xxxxxxxxxx3</v>
      </c>
      <c r="H326" s="181" t="str">
        <f t="shared" si="169"/>
        <v>Kehe West xxxxxxxxxx3</v>
      </c>
      <c r="I326" s="43"/>
      <c r="J326" s="43">
        <v>27</v>
      </c>
      <c r="K326" s="161">
        <v>44682</v>
      </c>
      <c r="L326" s="43" t="s">
        <v>99</v>
      </c>
      <c r="M326" s="171">
        <v>44805</v>
      </c>
      <c r="N326" s="225">
        <v>1</v>
      </c>
      <c r="O326" s="223">
        <f>VLOOKUP(E326,Lookups!$AD$3:$AE$148,2,FALSE)</f>
        <v>1.169229504</v>
      </c>
      <c r="P326" s="226">
        <f>VLOOKUP(E326,Lookups!$AH$3:$AI$148,2,FALSE)</f>
        <v>2.8760148220000001</v>
      </c>
      <c r="Q326" s="174">
        <f>VLOOKUP(E326,Lookups!$C$3:$D$249,2,FALSE)</f>
        <v>12</v>
      </c>
      <c r="R326" s="227">
        <f>VLOOKUP(E326,Lookups!$C$3:$E$148,2,FALSE)</f>
        <v>12</v>
      </c>
      <c r="S326" s="155"/>
      <c r="T326" s="46" t="e">
        <f>IF(#REF!="A",#REF!*0.5)+_xlfn.IFNA(#N/A,0)</f>
        <v>#REF!</v>
      </c>
      <c r="U326" s="46" t="e">
        <f>IF(#REF!="b",#REF!*0.25)+_xlfn.IFNA(#N/A,0)</f>
        <v>#REF!</v>
      </c>
      <c r="V326" s="46" t="e">
        <f>IF(#REF!="C",#REF!*0.125)+_xlfn.IFNA(#N/A,0)</f>
        <v>#REF!</v>
      </c>
      <c r="W326" s="46">
        <f t="shared" ref="W326:W389" si="183">IF(D326="Supermarket",O326)+_xlfn.IFNA(#N/A,0)</f>
        <v>1.169229504</v>
      </c>
      <c r="X326" s="46">
        <f t="shared" ref="X326:X389" si="184">IF(D326="Natural",P326)+_xlfn.IFNA(#N/A,0)</f>
        <v>0</v>
      </c>
      <c r="Y326" s="71">
        <f t="shared" ref="Y326:Y389" si="185">S326*J326</f>
        <v>0</v>
      </c>
      <c r="Z326" s="71"/>
      <c r="AA326" s="71"/>
      <c r="AB326" s="71"/>
      <c r="AC326" s="112">
        <f t="shared" ref="AC326:AC389" si="186">(J326*W326)+_xlfn.IFNA(#N/A,0)</f>
        <v>31.569196608000002</v>
      </c>
      <c r="AD326" s="112">
        <f t="shared" ref="AD326:AD389" si="187">(J326*X326)+_xlfn.IFNA(#N/A,0)</f>
        <v>0</v>
      </c>
      <c r="AE326" s="53">
        <f t="shared" ref="AE326:AE389" si="188">(Y326*52)</f>
        <v>0</v>
      </c>
      <c r="AF326" s="47">
        <f t="shared" ref="AF326:AF389" si="189">(Z326*52)+_xlfn.IFNA(#N/A,0)</f>
        <v>0</v>
      </c>
      <c r="AG326" s="47">
        <f t="shared" ref="AG326:AG389" si="190">(AA326*52)+_xlfn.IFNA(#N/A,0)</f>
        <v>0</v>
      </c>
      <c r="AH326" s="47">
        <f t="shared" ref="AH326:AH389" si="191">(AB326*52)+_xlfn.IFNA(#N/A,0)</f>
        <v>0</v>
      </c>
      <c r="AI326" s="47">
        <f t="shared" ref="AI326:AI389" si="192">(AC326*52)+_xlfn.IFNA(#N/A,0)</f>
        <v>1641.598223616</v>
      </c>
      <c r="AJ326" s="47">
        <f t="shared" ref="AJ326:AJ389" si="193">(AD326*52)+_xlfn.IFNA(#N/A,0)</f>
        <v>0</v>
      </c>
      <c r="AK326" s="48">
        <f t="shared" ref="AK326:AK389" si="194">(AE326/Q326)+_xlfn.IFNA(#N/A,0)</f>
        <v>0</v>
      </c>
      <c r="AL326" s="48"/>
      <c r="AM326" s="48"/>
      <c r="AN326" s="145"/>
      <c r="AO326" s="145">
        <f t="shared" ref="AO326:AO389" si="195">(AI326/Q326)+_xlfn.IFNA(#N/A,0)</f>
        <v>136.79985196800001</v>
      </c>
      <c r="AP326" s="145">
        <f t="shared" ref="AP326:AP389" si="196">(AJ326/Q326)+_xlfn.IFNA(#N/A,0)</f>
        <v>0</v>
      </c>
      <c r="AQ326" s="414">
        <f t="shared" ref="AQ326:AQ389" si="197">SUM(AK326:AP326)</f>
        <v>136.79985196800001</v>
      </c>
      <c r="AR326" s="197">
        <f t="shared" si="182"/>
        <v>11.399987664000001</v>
      </c>
      <c r="AS326" s="50">
        <v>0</v>
      </c>
      <c r="AT326" s="50">
        <v>0</v>
      </c>
      <c r="AU326" s="50">
        <v>0</v>
      </c>
      <c r="AV326" s="50">
        <v>0</v>
      </c>
      <c r="AW326" s="50">
        <f t="shared" si="179"/>
        <v>19699.178683392001</v>
      </c>
      <c r="AX326" s="50">
        <f t="shared" si="180"/>
        <v>0</v>
      </c>
      <c r="AY326" s="45">
        <f t="shared" si="181"/>
        <v>19699.178683392001</v>
      </c>
      <c r="AZ326" s="45">
        <f t="shared" si="174"/>
        <v>1641.598223616</v>
      </c>
      <c r="BA326" s="436">
        <v>44700</v>
      </c>
      <c r="BB326" s="185"/>
    </row>
    <row r="327" spans="1:54" ht="15" customHeight="1" x14ac:dyDescent="0.25">
      <c r="A327" s="43" t="s">
        <v>706</v>
      </c>
      <c r="B327" s="84" t="s">
        <v>668</v>
      </c>
      <c r="C327" s="213" t="s">
        <v>669</v>
      </c>
      <c r="D327" s="188" t="s">
        <v>660</v>
      </c>
      <c r="E327" s="191" t="s">
        <v>704</v>
      </c>
      <c r="F327" s="214" t="str">
        <f>VLOOKUP(G327,Lookups!$T$3:$U$2497,2,FALSE)</f>
        <v>CAT 5</v>
      </c>
      <c r="G327" s="76" t="str">
        <f>VLOOKUP(E327,Lookups!$S$3:$T$2492,2,FALSE)</f>
        <v>xxxxxxxxxx5</v>
      </c>
      <c r="H327" s="181" t="str">
        <f t="shared" si="169"/>
        <v>DIRECT xxxxxxxxxx5</v>
      </c>
      <c r="I327" s="208"/>
      <c r="J327" s="208">
        <v>300</v>
      </c>
      <c r="K327" s="100">
        <v>44621</v>
      </c>
      <c r="L327" s="208" t="s">
        <v>96</v>
      </c>
      <c r="M327" s="171">
        <v>44805</v>
      </c>
      <c r="N327" s="225">
        <v>0.5</v>
      </c>
      <c r="O327" s="223">
        <f>VLOOKUP(E327,Lookups!$AD$3:$AE$148,2,FALSE)</f>
        <v>1.0035713159999999</v>
      </c>
      <c r="P327" s="226">
        <f>VLOOKUP(E327,Lookups!$AH$3:$AI$148,2,FALSE)</f>
        <v>1.926370728</v>
      </c>
      <c r="Q327" s="174">
        <f>VLOOKUP(E327,Lookups!$C$3:$D$249,2,FALSE)</f>
        <v>12</v>
      </c>
      <c r="R327" s="227">
        <f>VLOOKUP(E327,Lookups!$C$3:$E$148,2,FALSE)</f>
        <v>12</v>
      </c>
      <c r="S327" s="155"/>
      <c r="T327" s="46" t="e">
        <f>IF(#REF!="A",#REF!*0.5)+_xlfn.IFNA(#N/A,0)</f>
        <v>#REF!</v>
      </c>
      <c r="U327" s="46" t="e">
        <f>IF(#REF!="b",#REF!*0.25)+_xlfn.IFNA(#N/A,0)</f>
        <v>#REF!</v>
      </c>
      <c r="V327" s="46" t="e">
        <f>IF(#REF!="C",#REF!*0.125)+_xlfn.IFNA(#N/A,0)</f>
        <v>#REF!</v>
      </c>
      <c r="W327" s="46">
        <f t="shared" si="183"/>
        <v>1.0035713159999999</v>
      </c>
      <c r="X327" s="46">
        <f t="shared" si="184"/>
        <v>0</v>
      </c>
      <c r="Y327" s="71">
        <f t="shared" si="185"/>
        <v>0</v>
      </c>
      <c r="Z327" s="71"/>
      <c r="AA327" s="71"/>
      <c r="AB327" s="71"/>
      <c r="AC327" s="112">
        <f t="shared" si="186"/>
        <v>301.07139480000001</v>
      </c>
      <c r="AD327" s="112">
        <f t="shared" si="187"/>
        <v>0</v>
      </c>
      <c r="AE327" s="53">
        <f t="shared" si="188"/>
        <v>0</v>
      </c>
      <c r="AF327" s="47">
        <f t="shared" si="189"/>
        <v>0</v>
      </c>
      <c r="AG327" s="47">
        <f t="shared" si="190"/>
        <v>0</v>
      </c>
      <c r="AH327" s="47">
        <f t="shared" si="191"/>
        <v>0</v>
      </c>
      <c r="AI327" s="47">
        <f t="shared" si="192"/>
        <v>15655.712529600001</v>
      </c>
      <c r="AJ327" s="47">
        <f t="shared" si="193"/>
        <v>0</v>
      </c>
      <c r="AK327" s="48">
        <f t="shared" si="194"/>
        <v>0</v>
      </c>
      <c r="AL327" s="48"/>
      <c r="AM327" s="48"/>
      <c r="AN327" s="145"/>
      <c r="AO327" s="145">
        <f t="shared" si="195"/>
        <v>1304.6427108</v>
      </c>
      <c r="AP327" s="145">
        <f t="shared" si="196"/>
        <v>0</v>
      </c>
      <c r="AQ327" s="414">
        <f t="shared" si="197"/>
        <v>1304.6427108</v>
      </c>
      <c r="AR327" s="197">
        <f t="shared" si="182"/>
        <v>108.7202259</v>
      </c>
      <c r="AS327" s="50">
        <f t="shared" ref="AS327:AS340" si="198">(AE327*R327)+_xlfn.IFNA(#N/A,0)</f>
        <v>0</v>
      </c>
      <c r="AT327" s="50">
        <f t="shared" ref="AT327:AT340" si="199">(AF327*R327)+_xlfn.IFNA(#N/A,0)</f>
        <v>0</v>
      </c>
      <c r="AU327" s="50">
        <f t="shared" ref="AU327:AU340" si="200">(AG327*R327)+_xlfn.IFNA(#N/A,0)</f>
        <v>0</v>
      </c>
      <c r="AV327" s="50">
        <f t="shared" ref="AV327:AV340" si="201">(AH327*R327)+_xlfn.IFNA(#N/A,0)</f>
        <v>0</v>
      </c>
      <c r="AW327" s="50">
        <f t="shared" si="179"/>
        <v>187868.55035520002</v>
      </c>
      <c r="AX327" s="50">
        <f t="shared" si="180"/>
        <v>0</v>
      </c>
      <c r="AY327" s="45">
        <f t="shared" si="181"/>
        <v>187868.55035520002</v>
      </c>
      <c r="AZ327" s="45">
        <f t="shared" si="174"/>
        <v>15655.712529600001</v>
      </c>
      <c r="BA327" s="426">
        <v>44764</v>
      </c>
      <c r="BB327" s="185"/>
    </row>
    <row r="328" spans="1:54" ht="15" customHeight="1" x14ac:dyDescent="0.25">
      <c r="A328" s="43" t="s">
        <v>706</v>
      </c>
      <c r="B328" s="85" t="s">
        <v>142</v>
      </c>
      <c r="C328" s="43" t="s">
        <v>164</v>
      </c>
      <c r="D328" s="188" t="s">
        <v>660</v>
      </c>
      <c r="E328" s="94" t="s">
        <v>700</v>
      </c>
      <c r="F328" s="214" t="str">
        <f>VLOOKUP(G328,Lookups!$T$3:$U$2497,2,FALSE)</f>
        <v>CAT 1</v>
      </c>
      <c r="G328" s="76" t="str">
        <f>VLOOKUP(E328,Lookups!$S$3:$T$2492,2,FALSE)</f>
        <v>xxxxxxxxxx1</v>
      </c>
      <c r="H328" s="181" t="str">
        <f t="shared" si="169"/>
        <v>UNFI East xxxxxxxxxx1</v>
      </c>
      <c r="I328" s="43"/>
      <c r="J328" s="162"/>
      <c r="K328" s="163">
        <v>44063</v>
      </c>
      <c r="L328" s="43" t="s">
        <v>97</v>
      </c>
      <c r="M328" s="209" t="s">
        <v>133</v>
      </c>
      <c r="N328" s="224" t="s">
        <v>133</v>
      </c>
      <c r="O328" s="223">
        <f>VLOOKUP(E328,Lookups!$AD$3:$AE$148,2,FALSE)</f>
        <v>1.2</v>
      </c>
      <c r="P328" s="226">
        <f>VLOOKUP(E328,Lookups!$AH$3:$AI$148,2,FALSE)</f>
        <v>3</v>
      </c>
      <c r="Q328" s="174">
        <f>VLOOKUP(E328,Lookups!$C$3:$D$249,2,FALSE)</f>
        <v>12</v>
      </c>
      <c r="R328" s="227">
        <f>VLOOKUP(E328,Lookups!$C$3:$E$148,2,FALSE)</f>
        <v>12</v>
      </c>
      <c r="S328" s="156"/>
      <c r="T328" s="46" t="e">
        <f>IF(#REF!="A",#REF!*0.5)+_xlfn.IFNA(#N/A,0)</f>
        <v>#REF!</v>
      </c>
      <c r="U328" s="46" t="e">
        <f>IF(#REF!="b",#REF!*0.25)+_xlfn.IFNA(#N/A,0)</f>
        <v>#REF!</v>
      </c>
      <c r="V328" s="46" t="e">
        <f>IF(#REF!="C",#REF!*0.125)+_xlfn.IFNA(#N/A,0)</f>
        <v>#REF!</v>
      </c>
      <c r="W328" s="46">
        <f t="shared" si="183"/>
        <v>1.2</v>
      </c>
      <c r="X328" s="46">
        <f t="shared" si="184"/>
        <v>0</v>
      </c>
      <c r="Y328" s="71">
        <f t="shared" si="185"/>
        <v>0</v>
      </c>
      <c r="Z328" s="71"/>
      <c r="AA328" s="71"/>
      <c r="AB328" s="71"/>
      <c r="AC328" s="112">
        <f t="shared" si="186"/>
        <v>0</v>
      </c>
      <c r="AD328" s="112">
        <f t="shared" si="187"/>
        <v>0</v>
      </c>
      <c r="AE328" s="53">
        <f t="shared" si="188"/>
        <v>0</v>
      </c>
      <c r="AF328" s="47">
        <f t="shared" si="189"/>
        <v>0</v>
      </c>
      <c r="AG328" s="47">
        <f t="shared" si="190"/>
        <v>0</v>
      </c>
      <c r="AH328" s="47">
        <f t="shared" si="191"/>
        <v>0</v>
      </c>
      <c r="AI328" s="47">
        <f t="shared" si="192"/>
        <v>0</v>
      </c>
      <c r="AJ328" s="47">
        <f t="shared" si="193"/>
        <v>0</v>
      </c>
      <c r="AK328" s="48">
        <f t="shared" si="194"/>
        <v>0</v>
      </c>
      <c r="AL328" s="48"/>
      <c r="AM328" s="48"/>
      <c r="AN328" s="145"/>
      <c r="AO328" s="145">
        <f t="shared" si="195"/>
        <v>0</v>
      </c>
      <c r="AP328" s="145">
        <f t="shared" si="196"/>
        <v>0</v>
      </c>
      <c r="AQ328" s="414">
        <f t="shared" si="197"/>
        <v>0</v>
      </c>
      <c r="AR328" s="197">
        <f t="shared" si="182"/>
        <v>0</v>
      </c>
      <c r="AS328" s="50">
        <f t="shared" si="198"/>
        <v>0</v>
      </c>
      <c r="AT328" s="50">
        <f t="shared" si="199"/>
        <v>0</v>
      </c>
      <c r="AU328" s="50">
        <f t="shared" si="200"/>
        <v>0</v>
      </c>
      <c r="AV328" s="50">
        <f t="shared" si="201"/>
        <v>0</v>
      </c>
      <c r="AW328" s="50">
        <f t="shared" si="179"/>
        <v>0</v>
      </c>
      <c r="AX328" s="50">
        <f t="shared" si="180"/>
        <v>0</v>
      </c>
      <c r="AY328" s="45">
        <f t="shared" si="181"/>
        <v>0</v>
      </c>
      <c r="AZ328" s="45">
        <f t="shared" si="174"/>
        <v>0</v>
      </c>
      <c r="BA328" s="429">
        <v>44972</v>
      </c>
      <c r="BB328" s="184"/>
    </row>
    <row r="329" spans="1:54" ht="15" customHeight="1" x14ac:dyDescent="0.25">
      <c r="A329" s="43" t="s">
        <v>706</v>
      </c>
      <c r="B329" s="85" t="s">
        <v>142</v>
      </c>
      <c r="C329" s="43" t="s">
        <v>164</v>
      </c>
      <c r="D329" s="188" t="s">
        <v>660</v>
      </c>
      <c r="E329" s="94" t="s">
        <v>701</v>
      </c>
      <c r="F329" s="214" t="str">
        <f>VLOOKUP(G329,Lookups!$T$3:$U$2497,2,FALSE)</f>
        <v>CAT 2</v>
      </c>
      <c r="G329" s="76" t="str">
        <f>VLOOKUP(E329,Lookups!$S$3:$T$2492,2,FALSE)</f>
        <v>xxxxxxxxxx2</v>
      </c>
      <c r="H329" s="181" t="str">
        <f t="shared" si="169"/>
        <v>UNFI East xxxxxxxxxx2</v>
      </c>
      <c r="I329" s="43"/>
      <c r="J329" s="162"/>
      <c r="K329" s="163">
        <v>44063</v>
      </c>
      <c r="L329" s="43" t="s">
        <v>97</v>
      </c>
      <c r="M329" s="209" t="s">
        <v>133</v>
      </c>
      <c r="N329" s="224" t="s">
        <v>133</v>
      </c>
      <c r="O329" s="223">
        <f>VLOOKUP(E329,Lookups!$AD$3:$AE$148,2,FALSE)</f>
        <v>1.2309971689999999</v>
      </c>
      <c r="P329" s="226">
        <f>VLOOKUP(E329,Lookups!$AH$3:$AI$148,2,FALSE)</f>
        <v>2.5038011689999999</v>
      </c>
      <c r="Q329" s="174">
        <f>VLOOKUP(E329,Lookups!$C$3:$D$249,2,FALSE)</f>
        <v>12</v>
      </c>
      <c r="R329" s="227">
        <f>VLOOKUP(E329,Lookups!$C$3:$E$148,2,FALSE)</f>
        <v>12</v>
      </c>
      <c r="S329" s="156"/>
      <c r="T329" s="46" t="e">
        <f>IF(#REF!="A",#REF!*0.5)+_xlfn.IFNA(#N/A,0)</f>
        <v>#REF!</v>
      </c>
      <c r="U329" s="46" t="e">
        <f>IF(#REF!="b",#REF!*0.25)+_xlfn.IFNA(#N/A,0)</f>
        <v>#REF!</v>
      </c>
      <c r="V329" s="46" t="e">
        <f>IF(#REF!="C",#REF!*0.125)+_xlfn.IFNA(#N/A,0)</f>
        <v>#REF!</v>
      </c>
      <c r="W329" s="46">
        <f t="shared" si="183"/>
        <v>1.2309971689999999</v>
      </c>
      <c r="X329" s="46">
        <f t="shared" si="184"/>
        <v>0</v>
      </c>
      <c r="Y329" s="71">
        <f t="shared" si="185"/>
        <v>0</v>
      </c>
      <c r="Z329" s="71"/>
      <c r="AA329" s="71"/>
      <c r="AB329" s="71"/>
      <c r="AC329" s="112">
        <f t="shared" si="186"/>
        <v>0</v>
      </c>
      <c r="AD329" s="112">
        <f t="shared" si="187"/>
        <v>0</v>
      </c>
      <c r="AE329" s="53">
        <f t="shared" si="188"/>
        <v>0</v>
      </c>
      <c r="AF329" s="47">
        <f t="shared" si="189"/>
        <v>0</v>
      </c>
      <c r="AG329" s="47">
        <f t="shared" si="190"/>
        <v>0</v>
      </c>
      <c r="AH329" s="47">
        <f t="shared" si="191"/>
        <v>0</v>
      </c>
      <c r="AI329" s="47">
        <f t="shared" si="192"/>
        <v>0</v>
      </c>
      <c r="AJ329" s="47">
        <f t="shared" si="193"/>
        <v>0</v>
      </c>
      <c r="AK329" s="48">
        <f t="shared" si="194"/>
        <v>0</v>
      </c>
      <c r="AL329" s="48"/>
      <c r="AM329" s="48"/>
      <c r="AN329" s="145"/>
      <c r="AO329" s="145">
        <f t="shared" si="195"/>
        <v>0</v>
      </c>
      <c r="AP329" s="145">
        <f t="shared" si="196"/>
        <v>0</v>
      </c>
      <c r="AQ329" s="414">
        <f t="shared" si="197"/>
        <v>0</v>
      </c>
      <c r="AR329" s="197">
        <f t="shared" si="182"/>
        <v>0</v>
      </c>
      <c r="AS329" s="50">
        <f t="shared" si="198"/>
        <v>0</v>
      </c>
      <c r="AT329" s="50">
        <f t="shared" si="199"/>
        <v>0</v>
      </c>
      <c r="AU329" s="50">
        <f t="shared" si="200"/>
        <v>0</v>
      </c>
      <c r="AV329" s="50">
        <f t="shared" si="201"/>
        <v>0</v>
      </c>
      <c r="AW329" s="50">
        <f t="shared" si="179"/>
        <v>0</v>
      </c>
      <c r="AX329" s="50">
        <f t="shared" si="180"/>
        <v>0</v>
      </c>
      <c r="AY329" s="45">
        <f t="shared" si="181"/>
        <v>0</v>
      </c>
      <c r="AZ329" s="45">
        <f t="shared" si="174"/>
        <v>0</v>
      </c>
      <c r="BA329" s="429">
        <v>44972</v>
      </c>
      <c r="BB329" s="183"/>
    </row>
    <row r="330" spans="1:54" ht="15" customHeight="1" x14ac:dyDescent="0.25">
      <c r="A330" s="43" t="s">
        <v>706</v>
      </c>
      <c r="B330" s="85" t="s">
        <v>142</v>
      </c>
      <c r="C330" s="43" t="s">
        <v>164</v>
      </c>
      <c r="D330" s="188" t="s">
        <v>660</v>
      </c>
      <c r="E330" s="191" t="s">
        <v>702</v>
      </c>
      <c r="F330" s="214" t="str">
        <f>VLOOKUP(G330,Lookups!$T$3:$U$2497,2,FALSE)</f>
        <v>CAT 3</v>
      </c>
      <c r="G330" s="76" t="str">
        <f>VLOOKUP(E330,Lookups!$S$3:$T$2492,2,FALSE)</f>
        <v>xxxxxxxxxx3</v>
      </c>
      <c r="H330" s="181" t="str">
        <f t="shared" si="169"/>
        <v>UNFI East xxxxxxxxxx3</v>
      </c>
      <c r="I330" s="43"/>
      <c r="J330" s="162"/>
      <c r="K330" s="163">
        <v>44094</v>
      </c>
      <c r="L330" s="43" t="s">
        <v>97</v>
      </c>
      <c r="M330" s="209" t="s">
        <v>133</v>
      </c>
      <c r="N330" s="224" t="s">
        <v>133</v>
      </c>
      <c r="O330" s="223">
        <f>VLOOKUP(E330,Lookups!$AD$3:$AE$148,2,FALSE)</f>
        <v>1.169229504</v>
      </c>
      <c r="P330" s="226">
        <f>VLOOKUP(E330,Lookups!$AH$3:$AI$148,2,FALSE)</f>
        <v>2.8760148220000001</v>
      </c>
      <c r="Q330" s="174">
        <f>VLOOKUP(E330,Lookups!$C$3:$D$249,2,FALSE)</f>
        <v>12</v>
      </c>
      <c r="R330" s="227">
        <f>VLOOKUP(E330,Lookups!$C$3:$E$148,2,FALSE)</f>
        <v>12</v>
      </c>
      <c r="S330" s="156"/>
      <c r="T330" s="46" t="e">
        <f>IF(#REF!="A",#REF!*0.5)+_xlfn.IFNA(#N/A,0)</f>
        <v>#REF!</v>
      </c>
      <c r="U330" s="46" t="e">
        <f>IF(#REF!="b",#REF!*0.25)+_xlfn.IFNA(#N/A,0)</f>
        <v>#REF!</v>
      </c>
      <c r="V330" s="46" t="e">
        <f>IF(#REF!="C",#REF!*0.125)+_xlfn.IFNA(#N/A,0)</f>
        <v>#REF!</v>
      </c>
      <c r="W330" s="46">
        <f t="shared" si="183"/>
        <v>1.169229504</v>
      </c>
      <c r="X330" s="46">
        <f t="shared" si="184"/>
        <v>0</v>
      </c>
      <c r="Y330" s="71">
        <f t="shared" si="185"/>
        <v>0</v>
      </c>
      <c r="Z330" s="71"/>
      <c r="AA330" s="71"/>
      <c r="AB330" s="71"/>
      <c r="AC330" s="112">
        <f t="shared" si="186"/>
        <v>0</v>
      </c>
      <c r="AD330" s="112">
        <f t="shared" si="187"/>
        <v>0</v>
      </c>
      <c r="AE330" s="53">
        <f t="shared" si="188"/>
        <v>0</v>
      </c>
      <c r="AF330" s="47">
        <f t="shared" si="189"/>
        <v>0</v>
      </c>
      <c r="AG330" s="47">
        <f t="shared" si="190"/>
        <v>0</v>
      </c>
      <c r="AH330" s="47">
        <f t="shared" si="191"/>
        <v>0</v>
      </c>
      <c r="AI330" s="47">
        <f t="shared" si="192"/>
        <v>0</v>
      </c>
      <c r="AJ330" s="47">
        <f t="shared" si="193"/>
        <v>0</v>
      </c>
      <c r="AK330" s="48">
        <f t="shared" si="194"/>
        <v>0</v>
      </c>
      <c r="AL330" s="48"/>
      <c r="AM330" s="48"/>
      <c r="AN330" s="145"/>
      <c r="AO330" s="145">
        <f t="shared" si="195"/>
        <v>0</v>
      </c>
      <c r="AP330" s="145">
        <f t="shared" si="196"/>
        <v>0</v>
      </c>
      <c r="AQ330" s="414">
        <f t="shared" si="197"/>
        <v>0</v>
      </c>
      <c r="AR330" s="197">
        <f t="shared" si="182"/>
        <v>0</v>
      </c>
      <c r="AS330" s="50">
        <f t="shared" si="198"/>
        <v>0</v>
      </c>
      <c r="AT330" s="50">
        <f t="shared" si="199"/>
        <v>0</v>
      </c>
      <c r="AU330" s="50">
        <f t="shared" si="200"/>
        <v>0</v>
      </c>
      <c r="AV330" s="50">
        <f t="shared" si="201"/>
        <v>0</v>
      </c>
      <c r="AW330" s="50">
        <f t="shared" si="179"/>
        <v>0</v>
      </c>
      <c r="AX330" s="50">
        <f t="shared" si="180"/>
        <v>0</v>
      </c>
      <c r="AY330" s="45">
        <f t="shared" si="181"/>
        <v>0</v>
      </c>
      <c r="AZ330" s="45">
        <f t="shared" si="174"/>
        <v>0</v>
      </c>
      <c r="BA330" s="429">
        <v>44972</v>
      </c>
      <c r="BB330" s="183"/>
    </row>
    <row r="331" spans="1:54" ht="15" customHeight="1" x14ac:dyDescent="0.25">
      <c r="A331" s="43" t="s">
        <v>706</v>
      </c>
      <c r="B331" s="85" t="s">
        <v>142</v>
      </c>
      <c r="C331" s="43" t="s">
        <v>164</v>
      </c>
      <c r="D331" s="188" t="s">
        <v>660</v>
      </c>
      <c r="E331" s="191" t="s">
        <v>703</v>
      </c>
      <c r="F331" s="214" t="str">
        <f>VLOOKUP(G331,Lookups!$T$3:$U$2497,2,FALSE)</f>
        <v>CAT 4</v>
      </c>
      <c r="G331" s="76" t="str">
        <f>VLOOKUP(E331,Lookups!$S$3:$T$2492,2,FALSE)</f>
        <v>xxxxxxxxxx4</v>
      </c>
      <c r="H331" s="181" t="str">
        <f t="shared" si="169"/>
        <v>UNFI East xxxxxxxxxx4</v>
      </c>
      <c r="I331" s="43"/>
      <c r="J331" s="162"/>
      <c r="K331" s="163">
        <v>44094</v>
      </c>
      <c r="L331" s="43" t="s">
        <v>97</v>
      </c>
      <c r="M331" s="209" t="s">
        <v>133</v>
      </c>
      <c r="N331" s="224" t="s">
        <v>133</v>
      </c>
      <c r="O331" s="223">
        <f>VLOOKUP(E331,Lookups!$AD$3:$AE$148,2,FALSE)</f>
        <v>1.2623833040000001</v>
      </c>
      <c r="P331" s="226">
        <f>VLOOKUP(E331,Lookups!$AH$3:$AI$148,2,FALSE)</f>
        <v>2.370249088</v>
      </c>
      <c r="Q331" s="174">
        <f>VLOOKUP(E331,Lookups!$C$3:$D$249,2,FALSE)</f>
        <v>12</v>
      </c>
      <c r="R331" s="227">
        <f>VLOOKUP(E331,Lookups!$C$3:$E$148,2,FALSE)</f>
        <v>12</v>
      </c>
      <c r="S331" s="156"/>
      <c r="T331" s="46" t="e">
        <f>IF(#REF!="A",#REF!*0.5)+_xlfn.IFNA(#N/A,0)</f>
        <v>#REF!</v>
      </c>
      <c r="U331" s="46" t="e">
        <f>IF(#REF!="b",#REF!*0.25)+_xlfn.IFNA(#N/A,0)</f>
        <v>#REF!</v>
      </c>
      <c r="V331" s="46" t="e">
        <f>IF(#REF!="C",#REF!*0.125)+_xlfn.IFNA(#N/A,0)</f>
        <v>#REF!</v>
      </c>
      <c r="W331" s="46">
        <f t="shared" si="183"/>
        <v>1.2623833040000001</v>
      </c>
      <c r="X331" s="46">
        <f t="shared" si="184"/>
        <v>0</v>
      </c>
      <c r="Y331" s="71">
        <f t="shared" si="185"/>
        <v>0</v>
      </c>
      <c r="Z331" s="71"/>
      <c r="AA331" s="71"/>
      <c r="AB331" s="71"/>
      <c r="AC331" s="112">
        <f t="shared" si="186"/>
        <v>0</v>
      </c>
      <c r="AD331" s="112">
        <f t="shared" si="187"/>
        <v>0</v>
      </c>
      <c r="AE331" s="53">
        <f t="shared" si="188"/>
        <v>0</v>
      </c>
      <c r="AF331" s="47">
        <f t="shared" si="189"/>
        <v>0</v>
      </c>
      <c r="AG331" s="47">
        <f t="shared" si="190"/>
        <v>0</v>
      </c>
      <c r="AH331" s="47">
        <f t="shared" si="191"/>
        <v>0</v>
      </c>
      <c r="AI331" s="47">
        <f t="shared" si="192"/>
        <v>0</v>
      </c>
      <c r="AJ331" s="47">
        <f t="shared" si="193"/>
        <v>0</v>
      </c>
      <c r="AK331" s="48">
        <f t="shared" si="194"/>
        <v>0</v>
      </c>
      <c r="AL331" s="48"/>
      <c r="AM331" s="48"/>
      <c r="AN331" s="145"/>
      <c r="AO331" s="145">
        <f t="shared" si="195"/>
        <v>0</v>
      </c>
      <c r="AP331" s="145">
        <f t="shared" si="196"/>
        <v>0</v>
      </c>
      <c r="AQ331" s="414">
        <f t="shared" si="197"/>
        <v>0</v>
      </c>
      <c r="AR331" s="197">
        <f t="shared" si="182"/>
        <v>0</v>
      </c>
      <c r="AS331" s="50">
        <f t="shared" si="198"/>
        <v>0</v>
      </c>
      <c r="AT331" s="50">
        <f t="shared" si="199"/>
        <v>0</v>
      </c>
      <c r="AU331" s="50">
        <f t="shared" si="200"/>
        <v>0</v>
      </c>
      <c r="AV331" s="50">
        <f t="shared" si="201"/>
        <v>0</v>
      </c>
      <c r="AW331" s="50">
        <f t="shared" si="179"/>
        <v>0</v>
      </c>
      <c r="AX331" s="50">
        <f t="shared" si="180"/>
        <v>0</v>
      </c>
      <c r="AY331" s="45">
        <f t="shared" si="181"/>
        <v>0</v>
      </c>
      <c r="AZ331" s="45">
        <f t="shared" si="174"/>
        <v>0</v>
      </c>
      <c r="BA331" s="429">
        <v>44972</v>
      </c>
      <c r="BB331" s="183"/>
    </row>
    <row r="332" spans="1:54" ht="15" customHeight="1" x14ac:dyDescent="0.25">
      <c r="A332" s="43" t="s">
        <v>706</v>
      </c>
      <c r="B332" s="85" t="s">
        <v>142</v>
      </c>
      <c r="C332" s="43" t="s">
        <v>164</v>
      </c>
      <c r="D332" s="188" t="s">
        <v>660</v>
      </c>
      <c r="E332" s="191" t="s">
        <v>704</v>
      </c>
      <c r="F332" s="214" t="str">
        <f>VLOOKUP(G332,Lookups!$T$3:$U$2497,2,FALSE)</f>
        <v>CAT 5</v>
      </c>
      <c r="G332" s="76" t="str">
        <f>VLOOKUP(E332,Lookups!$S$3:$T$2492,2,FALSE)</f>
        <v>xxxxxxxxxx5</v>
      </c>
      <c r="H332" s="181" t="str">
        <f t="shared" si="169"/>
        <v>UNFI East xxxxxxxxxx5</v>
      </c>
      <c r="I332" s="43"/>
      <c r="J332" s="162"/>
      <c r="K332" s="163">
        <v>44094</v>
      </c>
      <c r="L332" s="43" t="s">
        <v>97</v>
      </c>
      <c r="M332" s="209" t="s">
        <v>133</v>
      </c>
      <c r="N332" s="224" t="s">
        <v>133</v>
      </c>
      <c r="O332" s="223">
        <f>VLOOKUP(E332,Lookups!$AD$3:$AE$148,2,FALSE)</f>
        <v>1.0035713159999999</v>
      </c>
      <c r="P332" s="226">
        <f>VLOOKUP(E332,Lookups!$AH$3:$AI$148,2,FALSE)</f>
        <v>1.926370728</v>
      </c>
      <c r="Q332" s="174">
        <f>VLOOKUP(E332,Lookups!$C$3:$D$249,2,FALSE)</f>
        <v>12</v>
      </c>
      <c r="R332" s="227">
        <f>VLOOKUP(E332,Lookups!$C$3:$E$148,2,FALSE)</f>
        <v>12</v>
      </c>
      <c r="S332" s="156"/>
      <c r="T332" s="46" t="e">
        <f>IF(#REF!="A",#REF!*0.5)+_xlfn.IFNA(#N/A,0)</f>
        <v>#REF!</v>
      </c>
      <c r="U332" s="46" t="e">
        <f>IF(#REF!="b",#REF!*0.25)+_xlfn.IFNA(#N/A,0)</f>
        <v>#REF!</v>
      </c>
      <c r="V332" s="46" t="e">
        <f>IF(#REF!="C",#REF!*0.125)+_xlfn.IFNA(#N/A,0)</f>
        <v>#REF!</v>
      </c>
      <c r="W332" s="46">
        <f t="shared" si="183"/>
        <v>1.0035713159999999</v>
      </c>
      <c r="X332" s="46">
        <f t="shared" si="184"/>
        <v>0</v>
      </c>
      <c r="Y332" s="71">
        <f t="shared" si="185"/>
        <v>0</v>
      </c>
      <c r="Z332" s="71"/>
      <c r="AA332" s="71"/>
      <c r="AB332" s="71"/>
      <c r="AC332" s="112">
        <f t="shared" si="186"/>
        <v>0</v>
      </c>
      <c r="AD332" s="112">
        <f t="shared" si="187"/>
        <v>0</v>
      </c>
      <c r="AE332" s="53">
        <f t="shared" si="188"/>
        <v>0</v>
      </c>
      <c r="AF332" s="47">
        <f t="shared" si="189"/>
        <v>0</v>
      </c>
      <c r="AG332" s="47">
        <f t="shared" si="190"/>
        <v>0</v>
      </c>
      <c r="AH332" s="47">
        <f t="shared" si="191"/>
        <v>0</v>
      </c>
      <c r="AI332" s="47">
        <f t="shared" si="192"/>
        <v>0</v>
      </c>
      <c r="AJ332" s="47">
        <f t="shared" si="193"/>
        <v>0</v>
      </c>
      <c r="AK332" s="48">
        <f t="shared" si="194"/>
        <v>0</v>
      </c>
      <c r="AL332" s="48"/>
      <c r="AM332" s="48"/>
      <c r="AN332" s="145"/>
      <c r="AO332" s="145">
        <f t="shared" si="195"/>
        <v>0</v>
      </c>
      <c r="AP332" s="145">
        <f t="shared" si="196"/>
        <v>0</v>
      </c>
      <c r="AQ332" s="414">
        <f t="shared" si="197"/>
        <v>0</v>
      </c>
      <c r="AR332" s="197">
        <f t="shared" si="182"/>
        <v>0</v>
      </c>
      <c r="AS332" s="50">
        <f t="shared" si="198"/>
        <v>0</v>
      </c>
      <c r="AT332" s="50">
        <f t="shared" si="199"/>
        <v>0</v>
      </c>
      <c r="AU332" s="50">
        <f t="shared" si="200"/>
        <v>0</v>
      </c>
      <c r="AV332" s="50">
        <f t="shared" si="201"/>
        <v>0</v>
      </c>
      <c r="AW332" s="50">
        <f t="shared" si="179"/>
        <v>0</v>
      </c>
      <c r="AX332" s="50">
        <f t="shared" si="180"/>
        <v>0</v>
      </c>
      <c r="AY332" s="45">
        <f t="shared" si="181"/>
        <v>0</v>
      </c>
      <c r="AZ332" s="45">
        <f t="shared" si="174"/>
        <v>0</v>
      </c>
      <c r="BA332" s="429">
        <v>44972</v>
      </c>
      <c r="BB332" s="184"/>
    </row>
    <row r="333" spans="1:54" ht="15" customHeight="1" x14ac:dyDescent="0.25">
      <c r="A333" s="43" t="s">
        <v>706</v>
      </c>
      <c r="B333" s="84" t="s">
        <v>673</v>
      </c>
      <c r="C333" s="213" t="s">
        <v>164</v>
      </c>
      <c r="D333" s="188" t="s">
        <v>660</v>
      </c>
      <c r="E333" s="94" t="s">
        <v>700</v>
      </c>
      <c r="F333" s="214" t="str">
        <f>VLOOKUP(G333,Lookups!$T$3:$U$2497,2,FALSE)</f>
        <v>CAT 1</v>
      </c>
      <c r="G333" s="76" t="str">
        <f>VLOOKUP(E333,Lookups!$S$3:$T$2492,2,FALSE)</f>
        <v>xxxxxxxxxx1</v>
      </c>
      <c r="H333" s="181" t="str">
        <f t="shared" si="169"/>
        <v>UNFI East xxxxxxxxxx1</v>
      </c>
      <c r="I333" s="43"/>
      <c r="J333" s="43">
        <v>175</v>
      </c>
      <c r="K333" s="161">
        <v>44621</v>
      </c>
      <c r="L333" s="43" t="s">
        <v>99</v>
      </c>
      <c r="M333" s="171">
        <v>44774</v>
      </c>
      <c r="N333" s="224" t="s">
        <v>646</v>
      </c>
      <c r="O333" s="223">
        <f>VLOOKUP(E333,Lookups!$AD$3:$AE$148,2,FALSE)</f>
        <v>1.2</v>
      </c>
      <c r="P333" s="226">
        <f>VLOOKUP(E333,Lookups!$AH$3:$AI$148,2,FALSE)</f>
        <v>3</v>
      </c>
      <c r="Q333" s="174">
        <f>VLOOKUP(E333,Lookups!$C$3:$D$249,2,FALSE)</f>
        <v>12</v>
      </c>
      <c r="R333" s="227">
        <f>VLOOKUP(E333,Lookups!$C$3:$E$148,2,FALSE)</f>
        <v>12</v>
      </c>
      <c r="S333" s="155"/>
      <c r="T333" s="46" t="e">
        <f>IF(#REF!="A",#REF!*0.5)+_xlfn.IFNA(#N/A,0)</f>
        <v>#REF!</v>
      </c>
      <c r="U333" s="46" t="e">
        <f>IF(#REF!="b",#REF!*0.25)+_xlfn.IFNA(#N/A,0)</f>
        <v>#REF!</v>
      </c>
      <c r="V333" s="46" t="e">
        <f>IF(#REF!="C",#REF!*0.125)+_xlfn.IFNA(#N/A,0)</f>
        <v>#REF!</v>
      </c>
      <c r="W333" s="46">
        <f t="shared" si="183"/>
        <v>1.2</v>
      </c>
      <c r="X333" s="46">
        <f t="shared" si="184"/>
        <v>0</v>
      </c>
      <c r="Y333" s="71">
        <f t="shared" si="185"/>
        <v>0</v>
      </c>
      <c r="Z333" s="71"/>
      <c r="AA333" s="71"/>
      <c r="AB333" s="71"/>
      <c r="AC333" s="112">
        <f t="shared" si="186"/>
        <v>210</v>
      </c>
      <c r="AD333" s="112">
        <f t="shared" si="187"/>
        <v>0</v>
      </c>
      <c r="AE333" s="53">
        <f t="shared" si="188"/>
        <v>0</v>
      </c>
      <c r="AF333" s="47">
        <f t="shared" si="189"/>
        <v>0</v>
      </c>
      <c r="AG333" s="47">
        <f t="shared" si="190"/>
        <v>0</v>
      </c>
      <c r="AH333" s="47">
        <f t="shared" si="191"/>
        <v>0</v>
      </c>
      <c r="AI333" s="47">
        <f t="shared" si="192"/>
        <v>10920</v>
      </c>
      <c r="AJ333" s="47">
        <f t="shared" si="193"/>
        <v>0</v>
      </c>
      <c r="AK333" s="48">
        <f t="shared" si="194"/>
        <v>0</v>
      </c>
      <c r="AL333" s="48"/>
      <c r="AM333" s="48"/>
      <c r="AN333" s="145"/>
      <c r="AO333" s="145">
        <f t="shared" si="195"/>
        <v>910</v>
      </c>
      <c r="AP333" s="145">
        <f t="shared" si="196"/>
        <v>0</v>
      </c>
      <c r="AQ333" s="414">
        <f t="shared" si="197"/>
        <v>910</v>
      </c>
      <c r="AR333" s="197">
        <f t="shared" si="182"/>
        <v>75.833333333333329</v>
      </c>
      <c r="AS333" s="50">
        <f t="shared" si="198"/>
        <v>0</v>
      </c>
      <c r="AT333" s="50">
        <f t="shared" si="199"/>
        <v>0</v>
      </c>
      <c r="AU333" s="50">
        <f t="shared" si="200"/>
        <v>0</v>
      </c>
      <c r="AV333" s="50">
        <f t="shared" si="201"/>
        <v>0</v>
      </c>
      <c r="AW333" s="50">
        <f t="shared" si="179"/>
        <v>131040</v>
      </c>
      <c r="AX333" s="50">
        <f t="shared" si="180"/>
        <v>0</v>
      </c>
      <c r="AY333" s="45">
        <f t="shared" si="181"/>
        <v>131040</v>
      </c>
      <c r="AZ333" s="45">
        <f t="shared" si="174"/>
        <v>10920</v>
      </c>
      <c r="BA333" s="433">
        <v>44656</v>
      </c>
      <c r="BB333" s="185"/>
    </row>
    <row r="334" spans="1:54" ht="15" customHeight="1" x14ac:dyDescent="0.25">
      <c r="A334" s="43" t="s">
        <v>706</v>
      </c>
      <c r="B334" s="84" t="s">
        <v>673</v>
      </c>
      <c r="C334" s="213" t="s">
        <v>164</v>
      </c>
      <c r="D334" s="188" t="s">
        <v>660</v>
      </c>
      <c r="E334" s="94" t="s">
        <v>701</v>
      </c>
      <c r="F334" s="214" t="str">
        <f>VLOOKUP(G334,Lookups!$T$3:$U$2497,2,FALSE)</f>
        <v>CAT 2</v>
      </c>
      <c r="G334" s="76" t="str">
        <f>VLOOKUP(E334,Lookups!$S$3:$T$2492,2,FALSE)</f>
        <v>xxxxxxxxxx2</v>
      </c>
      <c r="H334" s="181" t="str">
        <f t="shared" si="169"/>
        <v>UNFI East xxxxxxxxxx2</v>
      </c>
      <c r="I334" s="43"/>
      <c r="J334" s="43">
        <v>175</v>
      </c>
      <c r="K334" s="161">
        <v>44621</v>
      </c>
      <c r="L334" s="43" t="s">
        <v>99</v>
      </c>
      <c r="M334" s="454">
        <v>44774</v>
      </c>
      <c r="N334" s="224" t="s">
        <v>646</v>
      </c>
      <c r="O334" s="223">
        <f>VLOOKUP(E334,Lookups!$AD$3:$AE$148,2,FALSE)</f>
        <v>1.2309971689999999</v>
      </c>
      <c r="P334" s="226">
        <f>VLOOKUP(E334,Lookups!$AH$3:$AI$148,2,FALSE)</f>
        <v>2.5038011689999999</v>
      </c>
      <c r="Q334" s="174">
        <f>VLOOKUP(E334,Lookups!$C$3:$D$249,2,FALSE)</f>
        <v>12</v>
      </c>
      <c r="R334" s="227">
        <f>VLOOKUP(E334,Lookups!$C$3:$E$148,2,FALSE)</f>
        <v>12</v>
      </c>
      <c r="S334" s="155"/>
      <c r="T334" s="46" t="e">
        <f>IF(#REF!="A",#REF!*0.5)+_xlfn.IFNA(#N/A,0)</f>
        <v>#REF!</v>
      </c>
      <c r="U334" s="46" t="e">
        <f>IF(#REF!="b",#REF!*0.25)+_xlfn.IFNA(#N/A,0)</f>
        <v>#REF!</v>
      </c>
      <c r="V334" s="46" t="e">
        <f>IF(#REF!="C",#REF!*0.125)+_xlfn.IFNA(#N/A,0)</f>
        <v>#REF!</v>
      </c>
      <c r="W334" s="46">
        <f t="shared" si="183"/>
        <v>1.2309971689999999</v>
      </c>
      <c r="X334" s="46">
        <f t="shared" si="184"/>
        <v>0</v>
      </c>
      <c r="Y334" s="71">
        <f t="shared" si="185"/>
        <v>0</v>
      </c>
      <c r="Z334" s="71"/>
      <c r="AA334" s="71"/>
      <c r="AB334" s="71"/>
      <c r="AC334" s="112">
        <f t="shared" si="186"/>
        <v>215.42450457499999</v>
      </c>
      <c r="AD334" s="112">
        <f t="shared" si="187"/>
        <v>0</v>
      </c>
      <c r="AE334" s="53">
        <f t="shared" si="188"/>
        <v>0</v>
      </c>
      <c r="AF334" s="47">
        <f t="shared" si="189"/>
        <v>0</v>
      </c>
      <c r="AG334" s="47">
        <f t="shared" si="190"/>
        <v>0</v>
      </c>
      <c r="AH334" s="47">
        <f t="shared" si="191"/>
        <v>0</v>
      </c>
      <c r="AI334" s="47">
        <f t="shared" si="192"/>
        <v>11202.074237899998</v>
      </c>
      <c r="AJ334" s="47">
        <f t="shared" si="193"/>
        <v>0</v>
      </c>
      <c r="AK334" s="48">
        <f t="shared" si="194"/>
        <v>0</v>
      </c>
      <c r="AL334" s="48"/>
      <c r="AM334" s="48"/>
      <c r="AN334" s="145"/>
      <c r="AO334" s="145">
        <f t="shared" si="195"/>
        <v>933.50618649166654</v>
      </c>
      <c r="AP334" s="145">
        <f t="shared" si="196"/>
        <v>0</v>
      </c>
      <c r="AQ334" s="414">
        <f t="shared" si="197"/>
        <v>933.50618649166654</v>
      </c>
      <c r="AR334" s="197">
        <f t="shared" si="182"/>
        <v>77.792182207638874</v>
      </c>
      <c r="AS334" s="50">
        <f t="shared" si="198"/>
        <v>0</v>
      </c>
      <c r="AT334" s="50">
        <f t="shared" si="199"/>
        <v>0</v>
      </c>
      <c r="AU334" s="50">
        <f t="shared" si="200"/>
        <v>0</v>
      </c>
      <c r="AV334" s="50">
        <f t="shared" si="201"/>
        <v>0</v>
      </c>
      <c r="AW334" s="50">
        <f t="shared" si="179"/>
        <v>134424.89085479997</v>
      </c>
      <c r="AX334" s="50">
        <f t="shared" si="180"/>
        <v>0</v>
      </c>
      <c r="AY334" s="45">
        <f t="shared" si="181"/>
        <v>134424.89085479997</v>
      </c>
      <c r="AZ334" s="45">
        <f t="shared" si="174"/>
        <v>11202.074237899998</v>
      </c>
      <c r="BA334" s="433">
        <v>44656</v>
      </c>
      <c r="BB334" s="185"/>
    </row>
    <row r="335" spans="1:54" ht="15" customHeight="1" x14ac:dyDescent="0.25">
      <c r="A335" s="43" t="s">
        <v>706</v>
      </c>
      <c r="B335" s="84" t="s">
        <v>673</v>
      </c>
      <c r="C335" s="213" t="s">
        <v>165</v>
      </c>
      <c r="D335" s="188" t="s">
        <v>660</v>
      </c>
      <c r="E335" s="191" t="s">
        <v>702</v>
      </c>
      <c r="F335" s="214" t="str">
        <f>VLOOKUP(G335,Lookups!$T$3:$U$2497,2,FALSE)</f>
        <v>CAT 3</v>
      </c>
      <c r="G335" s="76" t="str">
        <f>VLOOKUP(E335,Lookups!$S$3:$T$2492,2,FALSE)</f>
        <v>xxxxxxxxxx3</v>
      </c>
      <c r="H335" s="181" t="str">
        <f t="shared" si="169"/>
        <v>UNFI West xxxxxxxxxx3</v>
      </c>
      <c r="I335" s="43"/>
      <c r="J335" s="43">
        <v>175</v>
      </c>
      <c r="K335" s="161">
        <v>44621</v>
      </c>
      <c r="L335" s="43" t="s">
        <v>99</v>
      </c>
      <c r="M335" s="171">
        <v>44774</v>
      </c>
      <c r="N335" s="224" t="s">
        <v>646</v>
      </c>
      <c r="O335" s="223">
        <f>VLOOKUP(E335,Lookups!$AD$3:$AE$148,2,FALSE)</f>
        <v>1.169229504</v>
      </c>
      <c r="P335" s="226">
        <f>VLOOKUP(E335,Lookups!$AH$3:$AI$148,2,FALSE)</f>
        <v>2.8760148220000001</v>
      </c>
      <c r="Q335" s="174">
        <f>VLOOKUP(E335,Lookups!$C$3:$D$249,2,FALSE)</f>
        <v>12</v>
      </c>
      <c r="R335" s="227">
        <f>VLOOKUP(E335,Lookups!$C$3:$E$148,2,FALSE)</f>
        <v>12</v>
      </c>
      <c r="S335" s="155"/>
      <c r="T335" s="46" t="e">
        <f>IF(#REF!="A",#REF!*0.5)+_xlfn.IFNA(#N/A,0)</f>
        <v>#REF!</v>
      </c>
      <c r="U335" s="46" t="e">
        <f>IF(#REF!="b",#REF!*0.25)+_xlfn.IFNA(#N/A,0)</f>
        <v>#REF!</v>
      </c>
      <c r="V335" s="46" t="e">
        <f>IF(#REF!="C",#REF!*0.125)+_xlfn.IFNA(#N/A,0)</f>
        <v>#REF!</v>
      </c>
      <c r="W335" s="46">
        <f t="shared" si="183"/>
        <v>1.169229504</v>
      </c>
      <c r="X335" s="46">
        <f t="shared" si="184"/>
        <v>0</v>
      </c>
      <c r="Y335" s="71">
        <f t="shared" si="185"/>
        <v>0</v>
      </c>
      <c r="Z335" s="71"/>
      <c r="AA335" s="71"/>
      <c r="AB335" s="71"/>
      <c r="AC335" s="112">
        <f t="shared" si="186"/>
        <v>204.61516320000001</v>
      </c>
      <c r="AD335" s="112">
        <f t="shared" si="187"/>
        <v>0</v>
      </c>
      <c r="AE335" s="53">
        <f t="shared" si="188"/>
        <v>0</v>
      </c>
      <c r="AF335" s="47">
        <f t="shared" si="189"/>
        <v>0</v>
      </c>
      <c r="AG335" s="47">
        <f t="shared" si="190"/>
        <v>0</v>
      </c>
      <c r="AH335" s="47">
        <f t="shared" si="191"/>
        <v>0</v>
      </c>
      <c r="AI335" s="47">
        <f t="shared" si="192"/>
        <v>10639.988486400001</v>
      </c>
      <c r="AJ335" s="47">
        <f t="shared" si="193"/>
        <v>0</v>
      </c>
      <c r="AK335" s="48">
        <f t="shared" si="194"/>
        <v>0</v>
      </c>
      <c r="AL335" s="48"/>
      <c r="AM335" s="48"/>
      <c r="AN335" s="145"/>
      <c r="AO335" s="145">
        <f t="shared" si="195"/>
        <v>886.66570720000016</v>
      </c>
      <c r="AP335" s="145">
        <f t="shared" si="196"/>
        <v>0</v>
      </c>
      <c r="AQ335" s="414">
        <f t="shared" si="197"/>
        <v>886.66570720000016</v>
      </c>
      <c r="AR335" s="197">
        <f t="shared" si="182"/>
        <v>73.888808933333351</v>
      </c>
      <c r="AS335" s="50">
        <f t="shared" si="198"/>
        <v>0</v>
      </c>
      <c r="AT335" s="50">
        <f t="shared" si="199"/>
        <v>0</v>
      </c>
      <c r="AU335" s="50">
        <f t="shared" si="200"/>
        <v>0</v>
      </c>
      <c r="AV335" s="50">
        <f t="shared" si="201"/>
        <v>0</v>
      </c>
      <c r="AW335" s="50">
        <f t="shared" si="179"/>
        <v>127679.86183680002</v>
      </c>
      <c r="AX335" s="50">
        <f t="shared" si="180"/>
        <v>0</v>
      </c>
      <c r="AY335" s="45">
        <f t="shared" si="181"/>
        <v>127679.86183680002</v>
      </c>
      <c r="AZ335" s="45">
        <f t="shared" si="174"/>
        <v>10639.988486400001</v>
      </c>
      <c r="BA335" s="433">
        <v>44656</v>
      </c>
      <c r="BB335" s="185"/>
    </row>
    <row r="336" spans="1:54" ht="15" customHeight="1" x14ac:dyDescent="0.25">
      <c r="A336" s="157" t="s">
        <v>705</v>
      </c>
      <c r="B336" s="84" t="s">
        <v>149</v>
      </c>
      <c r="C336" s="213" t="s">
        <v>698</v>
      </c>
      <c r="D336" s="188" t="s">
        <v>662</v>
      </c>
      <c r="E336" s="94" t="s">
        <v>700</v>
      </c>
      <c r="F336" s="214" t="str">
        <f>VLOOKUP(G336,Lookups!$T$3:$U$2497,2,FALSE)</f>
        <v>CAT 1</v>
      </c>
      <c r="G336" s="76" t="str">
        <f>VLOOKUP(E336,Lookups!$S$3:$T$2492,2,FALSE)</f>
        <v>xxxxxxxxxx1</v>
      </c>
      <c r="H336" s="181" t="str">
        <f t="shared" si="169"/>
        <v>UNFI East + West xxxxxxxxxx1</v>
      </c>
      <c r="I336" s="157"/>
      <c r="J336" s="213">
        <v>491</v>
      </c>
      <c r="K336" s="159"/>
      <c r="L336" s="43" t="s">
        <v>99</v>
      </c>
      <c r="M336" s="154">
        <v>45078</v>
      </c>
      <c r="N336" s="225">
        <v>1</v>
      </c>
      <c r="O336" s="223">
        <f>VLOOKUP(E336,Lookups!$AD$3:$AE$148,2,FALSE)</f>
        <v>1.2</v>
      </c>
      <c r="P336" s="226">
        <f>VLOOKUP(E336,Lookups!$AH$3:$AI$148,2,FALSE)</f>
        <v>3</v>
      </c>
      <c r="Q336" s="174">
        <f>VLOOKUP(E336,Lookups!$C$3:$D$249,2,FALSE)</f>
        <v>12</v>
      </c>
      <c r="R336" s="227">
        <f>VLOOKUP(E336,Lookups!$C$3:$E$148,2,FALSE)</f>
        <v>12</v>
      </c>
      <c r="S336" s="156">
        <v>4</v>
      </c>
      <c r="T336" s="46" t="e">
        <f>IF(#REF!="A",#REF!*0.5)+_xlfn.IFNA(#N/A,0)</f>
        <v>#REF!</v>
      </c>
      <c r="U336" s="46" t="e">
        <f>IF(#REF!="b",#REF!*0.25)+_xlfn.IFNA(#N/A,0)</f>
        <v>#REF!</v>
      </c>
      <c r="V336" s="46" t="e">
        <f>IF(#REF!="C",#REF!*0.125)+_xlfn.IFNA(#N/A,0)</f>
        <v>#REF!</v>
      </c>
      <c r="W336" s="46">
        <f t="shared" si="183"/>
        <v>0</v>
      </c>
      <c r="X336" s="46">
        <f t="shared" si="184"/>
        <v>0</v>
      </c>
      <c r="Y336" s="71">
        <f t="shared" si="185"/>
        <v>1964</v>
      </c>
      <c r="Z336" s="71"/>
      <c r="AA336" s="71"/>
      <c r="AB336" s="71"/>
      <c r="AC336" s="112">
        <f t="shared" si="186"/>
        <v>0</v>
      </c>
      <c r="AD336" s="112">
        <f t="shared" si="187"/>
        <v>0</v>
      </c>
      <c r="AE336" s="53">
        <f t="shared" si="188"/>
        <v>102128</v>
      </c>
      <c r="AF336" s="47">
        <f t="shared" si="189"/>
        <v>0</v>
      </c>
      <c r="AG336" s="47">
        <f t="shared" si="190"/>
        <v>0</v>
      </c>
      <c r="AH336" s="47">
        <f t="shared" si="191"/>
        <v>0</v>
      </c>
      <c r="AI336" s="47">
        <f t="shared" si="192"/>
        <v>0</v>
      </c>
      <c r="AJ336" s="47">
        <f t="shared" si="193"/>
        <v>0</v>
      </c>
      <c r="AK336" s="48">
        <f t="shared" si="194"/>
        <v>8510.6666666666661</v>
      </c>
      <c r="AL336" s="48"/>
      <c r="AM336" s="48"/>
      <c r="AN336" s="145"/>
      <c r="AO336" s="145">
        <f t="shared" si="195"/>
        <v>0</v>
      </c>
      <c r="AP336" s="145">
        <f t="shared" si="196"/>
        <v>0</v>
      </c>
      <c r="AQ336" s="414">
        <f t="shared" si="197"/>
        <v>8510.6666666666661</v>
      </c>
      <c r="AR336" s="197">
        <f t="shared" si="182"/>
        <v>709.22222222222217</v>
      </c>
      <c r="AS336" s="50">
        <f t="shared" si="198"/>
        <v>1225536</v>
      </c>
      <c r="AT336" s="50">
        <f t="shared" si="199"/>
        <v>0</v>
      </c>
      <c r="AU336" s="50">
        <f t="shared" si="200"/>
        <v>0</v>
      </c>
      <c r="AV336" s="50">
        <f t="shared" si="201"/>
        <v>0</v>
      </c>
      <c r="AW336" s="50">
        <f t="shared" si="179"/>
        <v>0</v>
      </c>
      <c r="AX336" s="50">
        <f t="shared" si="180"/>
        <v>0</v>
      </c>
      <c r="AY336" s="45">
        <f t="shared" si="181"/>
        <v>1225536</v>
      </c>
      <c r="AZ336" s="45">
        <f t="shared" si="174"/>
        <v>102128</v>
      </c>
      <c r="BA336" s="431">
        <v>44984</v>
      </c>
      <c r="BB336" s="185"/>
    </row>
    <row r="337" spans="1:54" ht="15" customHeight="1" x14ac:dyDescent="0.25">
      <c r="A337" s="157" t="s">
        <v>705</v>
      </c>
      <c r="B337" s="84" t="s">
        <v>149</v>
      </c>
      <c r="C337" s="213" t="s">
        <v>698</v>
      </c>
      <c r="D337" s="188" t="s">
        <v>662</v>
      </c>
      <c r="E337" s="94" t="s">
        <v>701</v>
      </c>
      <c r="F337" s="214" t="str">
        <f>VLOOKUP(G337,Lookups!$T$3:$U$2497,2,FALSE)</f>
        <v>CAT 2</v>
      </c>
      <c r="G337" s="76" t="str">
        <f>VLOOKUP(E337,Lookups!$S$3:$T$2492,2,FALSE)</f>
        <v>xxxxxxxxxx2</v>
      </c>
      <c r="H337" s="181" t="str">
        <f t="shared" si="169"/>
        <v>UNFI East + West xxxxxxxxxx2</v>
      </c>
      <c r="I337" s="157"/>
      <c r="J337" s="213">
        <v>491</v>
      </c>
      <c r="K337" s="159"/>
      <c r="L337" s="43" t="s">
        <v>99</v>
      </c>
      <c r="M337" s="154">
        <v>45078</v>
      </c>
      <c r="N337" s="225">
        <v>1</v>
      </c>
      <c r="O337" s="223">
        <f>VLOOKUP(E337,Lookups!$AD$3:$AE$148,2,FALSE)</f>
        <v>1.2309971689999999</v>
      </c>
      <c r="P337" s="226">
        <f>VLOOKUP(E337,Lookups!$AH$3:$AI$148,2,FALSE)</f>
        <v>2.5038011689999999</v>
      </c>
      <c r="Q337" s="174">
        <f>VLOOKUP(E337,Lookups!$C$3:$D$249,2,FALSE)</f>
        <v>12</v>
      </c>
      <c r="R337" s="227">
        <f>VLOOKUP(E337,Lookups!$C$3:$E$148,2,FALSE)</f>
        <v>12</v>
      </c>
      <c r="S337" s="156">
        <v>4</v>
      </c>
      <c r="T337" s="46" t="e">
        <f>IF(#REF!="A",#REF!*0.5)+_xlfn.IFNA(#N/A,0)</f>
        <v>#REF!</v>
      </c>
      <c r="U337" s="46" t="e">
        <f>IF(#REF!="b",#REF!*0.25)+_xlfn.IFNA(#N/A,0)</f>
        <v>#REF!</v>
      </c>
      <c r="V337" s="46" t="e">
        <f>IF(#REF!="C",#REF!*0.125)+_xlfn.IFNA(#N/A,0)</f>
        <v>#REF!</v>
      </c>
      <c r="W337" s="46">
        <f t="shared" si="183"/>
        <v>0</v>
      </c>
      <c r="X337" s="46">
        <f t="shared" si="184"/>
        <v>0</v>
      </c>
      <c r="Y337" s="71">
        <f t="shared" si="185"/>
        <v>1964</v>
      </c>
      <c r="Z337" s="71"/>
      <c r="AA337" s="71"/>
      <c r="AB337" s="71"/>
      <c r="AC337" s="112">
        <f t="shared" si="186"/>
        <v>0</v>
      </c>
      <c r="AD337" s="112">
        <f t="shared" si="187"/>
        <v>0</v>
      </c>
      <c r="AE337" s="53">
        <f t="shared" si="188"/>
        <v>102128</v>
      </c>
      <c r="AF337" s="47">
        <f t="shared" si="189"/>
        <v>0</v>
      </c>
      <c r="AG337" s="47">
        <f t="shared" si="190"/>
        <v>0</v>
      </c>
      <c r="AH337" s="47">
        <f t="shared" si="191"/>
        <v>0</v>
      </c>
      <c r="AI337" s="47">
        <f t="shared" si="192"/>
        <v>0</v>
      </c>
      <c r="AJ337" s="47">
        <f t="shared" si="193"/>
        <v>0</v>
      </c>
      <c r="AK337" s="48">
        <f t="shared" si="194"/>
        <v>8510.6666666666661</v>
      </c>
      <c r="AL337" s="48"/>
      <c r="AM337" s="48"/>
      <c r="AN337" s="145"/>
      <c r="AO337" s="145">
        <f t="shared" si="195"/>
        <v>0</v>
      </c>
      <c r="AP337" s="145">
        <f t="shared" si="196"/>
        <v>0</v>
      </c>
      <c r="AQ337" s="414">
        <f t="shared" si="197"/>
        <v>8510.6666666666661</v>
      </c>
      <c r="AR337" s="197">
        <f t="shared" si="182"/>
        <v>709.22222222222217</v>
      </c>
      <c r="AS337" s="50">
        <f t="shared" si="198"/>
        <v>1225536</v>
      </c>
      <c r="AT337" s="50">
        <f t="shared" si="199"/>
        <v>0</v>
      </c>
      <c r="AU337" s="50">
        <f t="shared" si="200"/>
        <v>0</v>
      </c>
      <c r="AV337" s="50">
        <f t="shared" si="201"/>
        <v>0</v>
      </c>
      <c r="AW337" s="50">
        <f t="shared" si="179"/>
        <v>0</v>
      </c>
      <c r="AX337" s="50">
        <f t="shared" si="180"/>
        <v>0</v>
      </c>
      <c r="AY337" s="45">
        <f t="shared" si="181"/>
        <v>1225536</v>
      </c>
      <c r="AZ337" s="45">
        <f t="shared" si="174"/>
        <v>102128</v>
      </c>
      <c r="BA337" s="431">
        <v>44984</v>
      </c>
      <c r="BB337" s="185"/>
    </row>
    <row r="338" spans="1:54" ht="15" customHeight="1" x14ac:dyDescent="0.25">
      <c r="A338" s="157" t="s">
        <v>705</v>
      </c>
      <c r="B338" s="84" t="s">
        <v>149</v>
      </c>
      <c r="C338" s="213" t="s">
        <v>698</v>
      </c>
      <c r="D338" s="188" t="s">
        <v>662</v>
      </c>
      <c r="E338" s="191" t="s">
        <v>702</v>
      </c>
      <c r="F338" s="214" t="str">
        <f>VLOOKUP(G338,Lookups!$T$3:$U$2497,2,FALSE)</f>
        <v>CAT 3</v>
      </c>
      <c r="G338" s="76" t="str">
        <f>VLOOKUP(E338,Lookups!$S$3:$T$2492,2,FALSE)</f>
        <v>xxxxxxxxxx3</v>
      </c>
      <c r="H338" s="181" t="str">
        <f t="shared" si="169"/>
        <v>UNFI East + West xxxxxxxxxx3</v>
      </c>
      <c r="I338" s="157"/>
      <c r="J338" s="157">
        <v>512</v>
      </c>
      <c r="K338" s="161"/>
      <c r="L338" s="43" t="s">
        <v>99</v>
      </c>
      <c r="M338" s="205">
        <v>45108</v>
      </c>
      <c r="N338" s="225">
        <v>1</v>
      </c>
      <c r="O338" s="223">
        <f>VLOOKUP(E338,Lookups!$AD$3:$AE$148,2,FALSE)</f>
        <v>1.169229504</v>
      </c>
      <c r="P338" s="226">
        <f>VLOOKUP(E338,Lookups!$AH$3:$AI$148,2,FALSE)</f>
        <v>2.8760148220000001</v>
      </c>
      <c r="Q338" s="174">
        <f>VLOOKUP(E338,Lookups!$C$3:$D$249,2,FALSE)</f>
        <v>12</v>
      </c>
      <c r="R338" s="227">
        <f>VLOOKUP(E338,Lookups!$C$3:$E$148,2,FALSE)</f>
        <v>12</v>
      </c>
      <c r="S338" s="155">
        <v>3</v>
      </c>
      <c r="T338" s="46" t="e">
        <f>IF(#REF!="A",#REF!*0.5)+_xlfn.IFNA(#N/A,0)</f>
        <v>#REF!</v>
      </c>
      <c r="U338" s="46" t="e">
        <f>IF(#REF!="b",#REF!*0.25)+_xlfn.IFNA(#N/A,0)</f>
        <v>#REF!</v>
      </c>
      <c r="V338" s="46" t="e">
        <f>IF(#REF!="C",#REF!*0.125)+_xlfn.IFNA(#N/A,0)</f>
        <v>#REF!</v>
      </c>
      <c r="W338" s="46">
        <f t="shared" si="183"/>
        <v>0</v>
      </c>
      <c r="X338" s="46">
        <f t="shared" si="184"/>
        <v>0</v>
      </c>
      <c r="Y338" s="71">
        <f t="shared" si="185"/>
        <v>1536</v>
      </c>
      <c r="Z338" s="71"/>
      <c r="AA338" s="71"/>
      <c r="AB338" s="71"/>
      <c r="AC338" s="112">
        <f t="shared" si="186"/>
        <v>0</v>
      </c>
      <c r="AD338" s="112">
        <f t="shared" si="187"/>
        <v>0</v>
      </c>
      <c r="AE338" s="53">
        <f t="shared" si="188"/>
        <v>79872</v>
      </c>
      <c r="AF338" s="47">
        <f t="shared" si="189"/>
        <v>0</v>
      </c>
      <c r="AG338" s="47">
        <f t="shared" si="190"/>
        <v>0</v>
      </c>
      <c r="AH338" s="47">
        <f t="shared" si="191"/>
        <v>0</v>
      </c>
      <c r="AI338" s="47">
        <f t="shared" si="192"/>
        <v>0</v>
      </c>
      <c r="AJ338" s="47">
        <f t="shared" si="193"/>
        <v>0</v>
      </c>
      <c r="AK338" s="48">
        <f t="shared" si="194"/>
        <v>6656</v>
      </c>
      <c r="AL338" s="48"/>
      <c r="AM338" s="48"/>
      <c r="AN338" s="145"/>
      <c r="AO338" s="145">
        <f t="shared" si="195"/>
        <v>0</v>
      </c>
      <c r="AP338" s="145">
        <f t="shared" si="196"/>
        <v>0</v>
      </c>
      <c r="AQ338" s="414">
        <f t="shared" si="197"/>
        <v>6656</v>
      </c>
      <c r="AR338" s="197">
        <f t="shared" si="182"/>
        <v>554.66666666666663</v>
      </c>
      <c r="AS338" s="50">
        <f t="shared" si="198"/>
        <v>958464</v>
      </c>
      <c r="AT338" s="50">
        <f t="shared" si="199"/>
        <v>0</v>
      </c>
      <c r="AU338" s="50">
        <f t="shared" si="200"/>
        <v>0</v>
      </c>
      <c r="AV338" s="50">
        <f t="shared" si="201"/>
        <v>0</v>
      </c>
      <c r="AW338" s="50">
        <f t="shared" si="179"/>
        <v>0</v>
      </c>
      <c r="AX338" s="50">
        <f t="shared" si="180"/>
        <v>0</v>
      </c>
      <c r="AY338" s="45">
        <f t="shared" si="181"/>
        <v>958464</v>
      </c>
      <c r="AZ338" s="45">
        <f t="shared" si="174"/>
        <v>79872</v>
      </c>
      <c r="BA338" s="431">
        <v>44970</v>
      </c>
      <c r="BB338" s="185"/>
    </row>
    <row r="339" spans="1:54" ht="15" customHeight="1" x14ac:dyDescent="0.25">
      <c r="A339" s="157" t="s">
        <v>705</v>
      </c>
      <c r="B339" s="84" t="s">
        <v>149</v>
      </c>
      <c r="C339" s="213" t="s">
        <v>698</v>
      </c>
      <c r="D339" s="188" t="s">
        <v>662</v>
      </c>
      <c r="E339" s="191" t="s">
        <v>703</v>
      </c>
      <c r="F339" s="214" t="str">
        <f>VLOOKUP(G339,Lookups!$T$3:$U$2497,2,FALSE)</f>
        <v>CAT 4</v>
      </c>
      <c r="G339" s="76" t="str">
        <f>VLOOKUP(E339,Lookups!$S$3:$T$2492,2,FALSE)</f>
        <v>xxxxxxxxxx4</v>
      </c>
      <c r="H339" s="181" t="str">
        <f t="shared" si="169"/>
        <v>UNFI East + West xxxxxxxxxx4</v>
      </c>
      <c r="I339" s="157"/>
      <c r="J339" s="157">
        <v>512</v>
      </c>
      <c r="K339" s="161"/>
      <c r="L339" s="43" t="s">
        <v>99</v>
      </c>
      <c r="M339" s="205">
        <v>45108</v>
      </c>
      <c r="N339" s="225">
        <v>1</v>
      </c>
      <c r="O339" s="223">
        <f>VLOOKUP(E339,Lookups!$AD$3:$AE$148,2,FALSE)</f>
        <v>1.2623833040000001</v>
      </c>
      <c r="P339" s="226">
        <f>VLOOKUP(E339,Lookups!$AH$3:$AI$148,2,FALSE)</f>
        <v>2.370249088</v>
      </c>
      <c r="Q339" s="174">
        <f>VLOOKUP(E339,Lookups!$C$3:$D$249,2,FALSE)</f>
        <v>12</v>
      </c>
      <c r="R339" s="227">
        <f>VLOOKUP(E339,Lookups!$C$3:$E$148,2,FALSE)</f>
        <v>12</v>
      </c>
      <c r="S339" s="155">
        <v>1.5</v>
      </c>
      <c r="T339" s="46" t="e">
        <f>IF(#REF!="A",#REF!*0.5)+_xlfn.IFNA(#N/A,0)</f>
        <v>#REF!</v>
      </c>
      <c r="U339" s="46" t="e">
        <f>IF(#REF!="b",#REF!*0.25)+_xlfn.IFNA(#N/A,0)</f>
        <v>#REF!</v>
      </c>
      <c r="V339" s="46" t="e">
        <f>IF(#REF!="C",#REF!*0.125)+_xlfn.IFNA(#N/A,0)</f>
        <v>#REF!</v>
      </c>
      <c r="W339" s="46">
        <f t="shared" si="183"/>
        <v>0</v>
      </c>
      <c r="X339" s="46">
        <f t="shared" si="184"/>
        <v>0</v>
      </c>
      <c r="Y339" s="71">
        <f t="shared" si="185"/>
        <v>768</v>
      </c>
      <c r="Z339" s="71"/>
      <c r="AA339" s="71"/>
      <c r="AB339" s="71"/>
      <c r="AC339" s="112">
        <f t="shared" si="186"/>
        <v>0</v>
      </c>
      <c r="AD339" s="112">
        <f t="shared" si="187"/>
        <v>0</v>
      </c>
      <c r="AE339" s="53">
        <f t="shared" si="188"/>
        <v>39936</v>
      </c>
      <c r="AF339" s="47">
        <f t="shared" si="189"/>
        <v>0</v>
      </c>
      <c r="AG339" s="47">
        <f t="shared" si="190"/>
        <v>0</v>
      </c>
      <c r="AH339" s="47">
        <f t="shared" si="191"/>
        <v>0</v>
      </c>
      <c r="AI339" s="47">
        <f t="shared" si="192"/>
        <v>0</v>
      </c>
      <c r="AJ339" s="47">
        <f t="shared" si="193"/>
        <v>0</v>
      </c>
      <c r="AK339" s="48">
        <f t="shared" si="194"/>
        <v>3328</v>
      </c>
      <c r="AL339" s="48"/>
      <c r="AM339" s="48"/>
      <c r="AN339" s="145"/>
      <c r="AO339" s="145">
        <f t="shared" si="195"/>
        <v>0</v>
      </c>
      <c r="AP339" s="145">
        <f t="shared" si="196"/>
        <v>0</v>
      </c>
      <c r="AQ339" s="414">
        <f t="shared" si="197"/>
        <v>3328</v>
      </c>
      <c r="AR339" s="197">
        <f t="shared" si="182"/>
        <v>277.33333333333331</v>
      </c>
      <c r="AS339" s="50">
        <f t="shared" si="198"/>
        <v>479232</v>
      </c>
      <c r="AT339" s="50">
        <f t="shared" si="199"/>
        <v>0</v>
      </c>
      <c r="AU339" s="50">
        <f t="shared" si="200"/>
        <v>0</v>
      </c>
      <c r="AV339" s="50">
        <f t="shared" si="201"/>
        <v>0</v>
      </c>
      <c r="AW339" s="50">
        <f t="shared" si="179"/>
        <v>0</v>
      </c>
      <c r="AX339" s="50">
        <f t="shared" si="180"/>
        <v>0</v>
      </c>
      <c r="AY339" s="45">
        <f t="shared" si="181"/>
        <v>479232</v>
      </c>
      <c r="AZ339" s="45">
        <f t="shared" si="174"/>
        <v>39936</v>
      </c>
      <c r="BA339" s="431">
        <v>44970</v>
      </c>
      <c r="BB339" s="185"/>
    </row>
    <row r="340" spans="1:54" ht="15" customHeight="1" x14ac:dyDescent="0.25">
      <c r="A340" s="157" t="s">
        <v>705</v>
      </c>
      <c r="B340" s="84" t="s">
        <v>149</v>
      </c>
      <c r="C340" s="213" t="s">
        <v>698</v>
      </c>
      <c r="D340" s="188" t="s">
        <v>662</v>
      </c>
      <c r="E340" s="191" t="s">
        <v>704</v>
      </c>
      <c r="F340" s="214" t="str">
        <f>VLOOKUP(G340,Lookups!$T$3:$U$2497,2,FALSE)</f>
        <v>CAT 5</v>
      </c>
      <c r="G340" s="76" t="str">
        <f>VLOOKUP(E340,Lookups!$S$3:$T$2492,2,FALSE)</f>
        <v>xxxxxxxxxx5</v>
      </c>
      <c r="H340" s="181" t="str">
        <f t="shared" si="169"/>
        <v>UNFI East + West xxxxxxxxxx5</v>
      </c>
      <c r="I340" s="43"/>
      <c r="J340" s="43">
        <v>73</v>
      </c>
      <c r="K340" s="161"/>
      <c r="L340" s="43" t="s">
        <v>99</v>
      </c>
      <c r="M340" s="154">
        <v>45078</v>
      </c>
      <c r="N340" s="225">
        <v>1</v>
      </c>
      <c r="O340" s="223">
        <f>VLOOKUP(E340,Lookups!$AD$3:$AE$148,2,FALSE)</f>
        <v>1.0035713159999999</v>
      </c>
      <c r="P340" s="226">
        <f>VLOOKUP(E340,Lookups!$AH$3:$AI$148,2,FALSE)</f>
        <v>1.926370728</v>
      </c>
      <c r="Q340" s="174">
        <f>VLOOKUP(E340,Lookups!$C$3:$D$249,2,FALSE)</f>
        <v>12</v>
      </c>
      <c r="R340" s="227">
        <f>VLOOKUP(E340,Lookups!$C$3:$E$148,2,FALSE)</f>
        <v>12</v>
      </c>
      <c r="S340" s="156">
        <v>6.6</v>
      </c>
      <c r="T340" s="46" t="e">
        <f>IF(#REF!="A",#REF!*0.5)+_xlfn.IFNA(#N/A,0)</f>
        <v>#REF!</v>
      </c>
      <c r="U340" s="46" t="e">
        <f>IF(#REF!="b",#REF!*0.25)+_xlfn.IFNA(#N/A,0)</f>
        <v>#REF!</v>
      </c>
      <c r="V340" s="46" t="e">
        <f>IF(#REF!="C",#REF!*0.125)+_xlfn.IFNA(#N/A,0)</f>
        <v>#REF!</v>
      </c>
      <c r="W340" s="46">
        <f t="shared" si="183"/>
        <v>0</v>
      </c>
      <c r="X340" s="46">
        <f t="shared" si="184"/>
        <v>0</v>
      </c>
      <c r="Y340" s="71">
        <f t="shared" si="185"/>
        <v>481.79999999999995</v>
      </c>
      <c r="Z340" s="71"/>
      <c r="AA340" s="71"/>
      <c r="AB340" s="71"/>
      <c r="AC340" s="112">
        <f t="shared" si="186"/>
        <v>0</v>
      </c>
      <c r="AD340" s="112">
        <f t="shared" si="187"/>
        <v>0</v>
      </c>
      <c r="AE340" s="53">
        <f t="shared" si="188"/>
        <v>25053.599999999999</v>
      </c>
      <c r="AF340" s="47">
        <f t="shared" si="189"/>
        <v>0</v>
      </c>
      <c r="AG340" s="47">
        <f t="shared" si="190"/>
        <v>0</v>
      </c>
      <c r="AH340" s="47">
        <f t="shared" si="191"/>
        <v>0</v>
      </c>
      <c r="AI340" s="47">
        <f t="shared" si="192"/>
        <v>0</v>
      </c>
      <c r="AJ340" s="47">
        <f t="shared" si="193"/>
        <v>0</v>
      </c>
      <c r="AK340" s="48">
        <f t="shared" si="194"/>
        <v>2087.7999999999997</v>
      </c>
      <c r="AL340" s="48"/>
      <c r="AM340" s="48"/>
      <c r="AN340" s="145"/>
      <c r="AO340" s="145">
        <f t="shared" si="195"/>
        <v>0</v>
      </c>
      <c r="AP340" s="145">
        <f t="shared" si="196"/>
        <v>0</v>
      </c>
      <c r="AQ340" s="414">
        <f t="shared" si="197"/>
        <v>2087.7999999999997</v>
      </c>
      <c r="AR340" s="197">
        <f t="shared" si="182"/>
        <v>173.98333333333332</v>
      </c>
      <c r="AS340" s="50">
        <f t="shared" si="198"/>
        <v>300643.19999999995</v>
      </c>
      <c r="AT340" s="50">
        <f t="shared" si="199"/>
        <v>0</v>
      </c>
      <c r="AU340" s="50">
        <f t="shared" si="200"/>
        <v>0</v>
      </c>
      <c r="AV340" s="50">
        <f t="shared" si="201"/>
        <v>0</v>
      </c>
      <c r="AW340" s="50">
        <f t="shared" si="179"/>
        <v>0</v>
      </c>
      <c r="AX340" s="50">
        <f t="shared" si="180"/>
        <v>0</v>
      </c>
      <c r="AY340" s="45">
        <f t="shared" si="181"/>
        <v>300643.19999999995</v>
      </c>
      <c r="AZ340" s="45">
        <f t="shared" si="174"/>
        <v>25053.599999999995</v>
      </c>
      <c r="BA340" s="431">
        <v>44984</v>
      </c>
      <c r="BB340" s="185"/>
    </row>
    <row r="341" spans="1:54" ht="15" customHeight="1" x14ac:dyDescent="0.25">
      <c r="A341" s="213" t="s">
        <v>707</v>
      </c>
      <c r="B341" s="85" t="s">
        <v>636</v>
      </c>
      <c r="C341" s="208" t="s">
        <v>165</v>
      </c>
      <c r="D341" s="188" t="s">
        <v>660</v>
      </c>
      <c r="E341" s="94" t="s">
        <v>700</v>
      </c>
      <c r="F341" s="214" t="str">
        <f>VLOOKUP(G341,Lookups!$T$3:$U$2497,2,FALSE)</f>
        <v>CAT 1</v>
      </c>
      <c r="G341" s="76" t="str">
        <f>VLOOKUP(E341,Lookups!$S$3:$T$2492,2,FALSE)</f>
        <v>xxxxxxxxxx1</v>
      </c>
      <c r="H341" s="181" t="str">
        <f t="shared" si="169"/>
        <v>UNFI West xxxxxxxxxx1</v>
      </c>
      <c r="I341" s="208"/>
      <c r="J341" s="43"/>
      <c r="K341" s="100">
        <v>44593</v>
      </c>
      <c r="L341" s="213" t="s">
        <v>97</v>
      </c>
      <c r="M341" s="170">
        <v>44682</v>
      </c>
      <c r="N341" s="225">
        <v>0.5</v>
      </c>
      <c r="O341" s="223">
        <f>VLOOKUP(E341,Lookups!$AD$3:$AE$148,2,FALSE)</f>
        <v>1.2</v>
      </c>
      <c r="P341" s="226">
        <f>VLOOKUP(E341,Lookups!$AH$3:$AI$148,2,FALSE)</f>
        <v>3</v>
      </c>
      <c r="Q341" s="174">
        <f>VLOOKUP(E341,Lookups!$C$3:$D$249,2,FALSE)</f>
        <v>12</v>
      </c>
      <c r="R341" s="227">
        <f>VLOOKUP(E341,Lookups!$C$3:$E$148,2,FALSE)</f>
        <v>12</v>
      </c>
      <c r="S341" s="156"/>
      <c r="T341" s="46"/>
      <c r="U341" s="46"/>
      <c r="V341" s="46"/>
      <c r="W341" s="46">
        <f t="shared" si="183"/>
        <v>1.2</v>
      </c>
      <c r="X341" s="46">
        <f t="shared" si="184"/>
        <v>0</v>
      </c>
      <c r="Y341" s="71">
        <f t="shared" si="185"/>
        <v>0</v>
      </c>
      <c r="Z341" s="71"/>
      <c r="AA341" s="71"/>
      <c r="AB341" s="71"/>
      <c r="AC341" s="112">
        <f t="shared" si="186"/>
        <v>0</v>
      </c>
      <c r="AD341" s="112">
        <f t="shared" si="187"/>
        <v>0</v>
      </c>
      <c r="AE341" s="53">
        <f t="shared" si="188"/>
        <v>0</v>
      </c>
      <c r="AF341" s="47">
        <f t="shared" si="189"/>
        <v>0</v>
      </c>
      <c r="AG341" s="47">
        <f t="shared" si="190"/>
        <v>0</v>
      </c>
      <c r="AH341" s="47">
        <f t="shared" si="191"/>
        <v>0</v>
      </c>
      <c r="AI341" s="47">
        <f t="shared" si="192"/>
        <v>0</v>
      </c>
      <c r="AJ341" s="47">
        <f t="shared" si="193"/>
        <v>0</v>
      </c>
      <c r="AK341" s="48">
        <f t="shared" si="194"/>
        <v>0</v>
      </c>
      <c r="AL341" s="48"/>
      <c r="AM341" s="48"/>
      <c r="AN341" s="145"/>
      <c r="AO341" s="145">
        <f t="shared" si="195"/>
        <v>0</v>
      </c>
      <c r="AP341" s="145">
        <f t="shared" si="196"/>
        <v>0</v>
      </c>
      <c r="AQ341" s="414">
        <f t="shared" si="197"/>
        <v>0</v>
      </c>
      <c r="AR341" s="197">
        <f t="shared" si="182"/>
        <v>0</v>
      </c>
      <c r="AS341" s="50"/>
      <c r="AT341" s="50"/>
      <c r="AU341" s="50"/>
      <c r="AV341" s="50"/>
      <c r="AW341" s="50"/>
      <c r="AX341" s="50"/>
      <c r="AY341" s="45"/>
      <c r="AZ341" s="45">
        <f t="shared" si="174"/>
        <v>0</v>
      </c>
      <c r="BA341" s="430">
        <v>44810</v>
      </c>
      <c r="BB341" s="184"/>
    </row>
    <row r="342" spans="1:54" ht="15" customHeight="1" x14ac:dyDescent="0.25">
      <c r="A342" s="213" t="s">
        <v>707</v>
      </c>
      <c r="B342" s="84" t="s">
        <v>636</v>
      </c>
      <c r="C342" s="213" t="s">
        <v>165</v>
      </c>
      <c r="D342" s="188" t="s">
        <v>660</v>
      </c>
      <c r="E342" s="94" t="s">
        <v>701</v>
      </c>
      <c r="F342" s="214" t="str">
        <f>VLOOKUP(G342,Lookups!$T$3:$U$2497,2,FALSE)</f>
        <v>CAT 2</v>
      </c>
      <c r="G342" s="76" t="str">
        <f>VLOOKUP(E342,Lookups!$S$3:$T$2492,2,FALSE)</f>
        <v>xxxxxxxxxx2</v>
      </c>
      <c r="H342" s="181" t="str">
        <f t="shared" ref="H342:H352" si="202">CONCATENATE(C342," ",G342)</f>
        <v>UNFI West xxxxxxxxxx2</v>
      </c>
      <c r="I342" s="229"/>
      <c r="J342" s="229"/>
      <c r="K342" s="421">
        <v>44958</v>
      </c>
      <c r="L342" s="229" t="s">
        <v>98</v>
      </c>
      <c r="M342" s="220">
        <v>45047</v>
      </c>
      <c r="N342" s="425">
        <v>0.5</v>
      </c>
      <c r="O342" s="415">
        <f>VLOOKUP(E342,Lookups!$AD$3:$AE$148,2,FALSE)</f>
        <v>1.2309971689999999</v>
      </c>
      <c r="P342" s="416">
        <f>VLOOKUP(E342,Lookups!$AH$3:$AI$148,2,FALSE)</f>
        <v>2.5038011689999999</v>
      </c>
      <c r="Q342" s="417">
        <f>VLOOKUP(E342,Lookups!$C$3:$D$249,2,FALSE)</f>
        <v>12</v>
      </c>
      <c r="R342" s="418">
        <f>VLOOKUP(E342,Lookups!$C$3:$E$148,2,FALSE)</f>
        <v>12</v>
      </c>
      <c r="S342" s="422"/>
      <c r="T342" s="423"/>
      <c r="U342" s="423"/>
      <c r="V342" s="423"/>
      <c r="W342" s="46">
        <f t="shared" si="183"/>
        <v>1.2309971689999999</v>
      </c>
      <c r="X342" s="46">
        <f t="shared" si="184"/>
        <v>0</v>
      </c>
      <c r="Y342" s="71">
        <f t="shared" si="185"/>
        <v>0</v>
      </c>
      <c r="Z342" s="71"/>
      <c r="AA342" s="71"/>
      <c r="AB342" s="71"/>
      <c r="AC342" s="112">
        <f t="shared" si="186"/>
        <v>0</v>
      </c>
      <c r="AD342" s="112">
        <f t="shared" si="187"/>
        <v>0</v>
      </c>
      <c r="AE342" s="53">
        <f t="shared" si="188"/>
        <v>0</v>
      </c>
      <c r="AF342" s="47">
        <f t="shared" si="189"/>
        <v>0</v>
      </c>
      <c r="AG342" s="47">
        <f t="shared" si="190"/>
        <v>0</v>
      </c>
      <c r="AH342" s="47">
        <f t="shared" si="191"/>
        <v>0</v>
      </c>
      <c r="AI342" s="47">
        <f t="shared" si="192"/>
        <v>0</v>
      </c>
      <c r="AJ342" s="47">
        <f t="shared" si="193"/>
        <v>0</v>
      </c>
      <c r="AK342" s="48">
        <f t="shared" si="194"/>
        <v>0</v>
      </c>
      <c r="AL342" s="48"/>
      <c r="AM342" s="48"/>
      <c r="AN342" s="145"/>
      <c r="AO342" s="145">
        <f t="shared" si="195"/>
        <v>0</v>
      </c>
      <c r="AP342" s="145">
        <f t="shared" si="196"/>
        <v>0</v>
      </c>
      <c r="AQ342" s="419">
        <f t="shared" si="197"/>
        <v>0</v>
      </c>
      <c r="AR342" s="233">
        <f t="shared" si="182"/>
        <v>0</v>
      </c>
      <c r="AS342" s="50">
        <f>(AE342*R342)+_xlfn.IFNA(#N/A,0)</f>
        <v>0</v>
      </c>
      <c r="AT342" s="50">
        <f>(AF342*R342)+_xlfn.IFNA(#N/A,0)</f>
        <v>0</v>
      </c>
      <c r="AU342" s="50">
        <f>(AG342*R342)+_xlfn.IFNA(#N/A,0)</f>
        <v>0</v>
      </c>
      <c r="AV342" s="50">
        <f>(AH342*R342)+_xlfn.IFNA(#N/A,0)</f>
        <v>0</v>
      </c>
      <c r="AW342" s="50">
        <f>(AI342*R342)+_xlfn.IFNA(#N/A,0)</f>
        <v>0</v>
      </c>
      <c r="AX342" s="50">
        <f>(AJ342*R342)+_xlfn.IFNA(#N/A,0)</f>
        <v>0</v>
      </c>
      <c r="AY342" s="234">
        <f>SUM(AS342:AX342)+_xlfn.IFNA(#N/A,0)</f>
        <v>0</v>
      </c>
      <c r="AZ342" s="234">
        <f t="shared" si="174"/>
        <v>0</v>
      </c>
      <c r="BA342" s="435">
        <v>44971</v>
      </c>
      <c r="BB342" s="451"/>
    </row>
    <row r="343" spans="1:54" ht="15" customHeight="1" x14ac:dyDescent="0.25">
      <c r="A343" s="213" t="s">
        <v>707</v>
      </c>
      <c r="B343" s="85" t="s">
        <v>636</v>
      </c>
      <c r="C343" s="208" t="s">
        <v>165</v>
      </c>
      <c r="D343" s="188" t="s">
        <v>660</v>
      </c>
      <c r="E343" s="191" t="s">
        <v>702</v>
      </c>
      <c r="F343" s="214" t="str">
        <f>VLOOKUP(G343,Lookups!$T$3:$U$2497,2,FALSE)</f>
        <v>CAT 3</v>
      </c>
      <c r="G343" s="76" t="str">
        <f>VLOOKUP(E343,Lookups!$S$3:$T$2492,2,FALSE)</f>
        <v>xxxxxxxxxx3</v>
      </c>
      <c r="H343" s="181" t="str">
        <f t="shared" si="202"/>
        <v>UNFI West xxxxxxxxxx3</v>
      </c>
      <c r="I343" s="208"/>
      <c r="J343" s="43"/>
      <c r="K343" s="100">
        <v>44593</v>
      </c>
      <c r="L343" s="213" t="s">
        <v>97</v>
      </c>
      <c r="M343" s="170">
        <v>44682</v>
      </c>
      <c r="N343" s="225">
        <v>0.5</v>
      </c>
      <c r="O343" s="223">
        <f>VLOOKUP(E343,Lookups!$AD$3:$AE$148,2,FALSE)</f>
        <v>1.169229504</v>
      </c>
      <c r="P343" s="226">
        <f>VLOOKUP(E343,Lookups!$AH$3:$AI$148,2,FALSE)</f>
        <v>2.8760148220000001</v>
      </c>
      <c r="Q343" s="174">
        <f>VLOOKUP(E343,Lookups!$C$3:$D$249,2,FALSE)</f>
        <v>12</v>
      </c>
      <c r="R343" s="227">
        <f>VLOOKUP(E343,Lookups!$C$3:$E$148,2,FALSE)</f>
        <v>12</v>
      </c>
      <c r="S343" s="156"/>
      <c r="T343" s="46"/>
      <c r="U343" s="46"/>
      <c r="V343" s="46"/>
      <c r="W343" s="46">
        <f t="shared" si="183"/>
        <v>1.169229504</v>
      </c>
      <c r="X343" s="46">
        <f t="shared" si="184"/>
        <v>0</v>
      </c>
      <c r="Y343" s="71">
        <f t="shared" si="185"/>
        <v>0</v>
      </c>
      <c r="Z343" s="71"/>
      <c r="AA343" s="71"/>
      <c r="AB343" s="71"/>
      <c r="AC343" s="112">
        <f t="shared" si="186"/>
        <v>0</v>
      </c>
      <c r="AD343" s="112">
        <f t="shared" si="187"/>
        <v>0</v>
      </c>
      <c r="AE343" s="53">
        <f t="shared" si="188"/>
        <v>0</v>
      </c>
      <c r="AF343" s="47">
        <f t="shared" si="189"/>
        <v>0</v>
      </c>
      <c r="AG343" s="47">
        <f t="shared" si="190"/>
        <v>0</v>
      </c>
      <c r="AH343" s="47">
        <f t="shared" si="191"/>
        <v>0</v>
      </c>
      <c r="AI343" s="47">
        <f t="shared" si="192"/>
        <v>0</v>
      </c>
      <c r="AJ343" s="47">
        <f t="shared" si="193"/>
        <v>0</v>
      </c>
      <c r="AK343" s="48">
        <f t="shared" si="194"/>
        <v>0</v>
      </c>
      <c r="AL343" s="48"/>
      <c r="AM343" s="48"/>
      <c r="AN343" s="145"/>
      <c r="AO343" s="145">
        <f t="shared" si="195"/>
        <v>0</v>
      </c>
      <c r="AP343" s="145">
        <f t="shared" si="196"/>
        <v>0</v>
      </c>
      <c r="AQ343" s="414">
        <f t="shared" si="197"/>
        <v>0</v>
      </c>
      <c r="AR343" s="197">
        <f t="shared" si="182"/>
        <v>0</v>
      </c>
      <c r="AS343" s="50"/>
      <c r="AT343" s="50"/>
      <c r="AU343" s="50"/>
      <c r="AV343" s="50"/>
      <c r="AW343" s="50"/>
      <c r="AX343" s="50"/>
      <c r="AY343" s="45"/>
      <c r="AZ343" s="45">
        <f t="shared" si="174"/>
        <v>0</v>
      </c>
      <c r="BA343" s="430">
        <v>44810</v>
      </c>
      <c r="BB343" s="184"/>
    </row>
    <row r="344" spans="1:54" ht="15" customHeight="1" x14ac:dyDescent="0.25">
      <c r="A344" s="213" t="s">
        <v>707</v>
      </c>
      <c r="B344" s="84" t="s">
        <v>636</v>
      </c>
      <c r="C344" s="213" t="s">
        <v>165</v>
      </c>
      <c r="D344" s="188" t="s">
        <v>660</v>
      </c>
      <c r="E344" s="191" t="s">
        <v>703</v>
      </c>
      <c r="F344" s="214" t="str">
        <f>VLOOKUP(G344,Lookups!$T$3:$U$2497,2,FALSE)</f>
        <v>CAT 4</v>
      </c>
      <c r="G344" s="76" t="str">
        <f>VLOOKUP(E344,Lookups!$S$3:$T$2492,2,FALSE)</f>
        <v>xxxxxxxxxx4</v>
      </c>
      <c r="H344" s="181" t="str">
        <f t="shared" si="202"/>
        <v>UNFI West xxxxxxxxxx4</v>
      </c>
      <c r="I344" s="229"/>
      <c r="J344" s="229"/>
      <c r="K344" s="421">
        <v>44958</v>
      </c>
      <c r="L344" s="229" t="s">
        <v>98</v>
      </c>
      <c r="M344" s="220">
        <v>45047</v>
      </c>
      <c r="N344" s="425">
        <v>0.5</v>
      </c>
      <c r="O344" s="415">
        <f>VLOOKUP(E344,Lookups!$AD$3:$AE$148,2,FALSE)</f>
        <v>1.2623833040000001</v>
      </c>
      <c r="P344" s="416">
        <f>VLOOKUP(E344,Lookups!$AH$3:$AI$148,2,FALSE)</f>
        <v>2.370249088</v>
      </c>
      <c r="Q344" s="417">
        <f>VLOOKUP(E344,Lookups!$C$3:$D$249,2,FALSE)</f>
        <v>12</v>
      </c>
      <c r="R344" s="418">
        <f>VLOOKUP(E344,Lookups!$C$3:$E$148,2,FALSE)</f>
        <v>12</v>
      </c>
      <c r="S344" s="422"/>
      <c r="T344" s="423"/>
      <c r="U344" s="423"/>
      <c r="V344" s="423"/>
      <c r="W344" s="46">
        <f t="shared" si="183"/>
        <v>1.2623833040000001</v>
      </c>
      <c r="X344" s="46">
        <f t="shared" si="184"/>
        <v>0</v>
      </c>
      <c r="Y344" s="71">
        <f t="shared" si="185"/>
        <v>0</v>
      </c>
      <c r="Z344" s="71"/>
      <c r="AA344" s="71"/>
      <c r="AB344" s="71"/>
      <c r="AC344" s="112">
        <f t="shared" si="186"/>
        <v>0</v>
      </c>
      <c r="AD344" s="112">
        <f t="shared" si="187"/>
        <v>0</v>
      </c>
      <c r="AE344" s="53">
        <f t="shared" si="188"/>
        <v>0</v>
      </c>
      <c r="AF344" s="47">
        <f t="shared" si="189"/>
        <v>0</v>
      </c>
      <c r="AG344" s="47">
        <f t="shared" si="190"/>
        <v>0</v>
      </c>
      <c r="AH344" s="47">
        <f t="shared" si="191"/>
        <v>0</v>
      </c>
      <c r="AI344" s="47">
        <f t="shared" si="192"/>
        <v>0</v>
      </c>
      <c r="AJ344" s="47">
        <f t="shared" si="193"/>
        <v>0</v>
      </c>
      <c r="AK344" s="48">
        <f t="shared" si="194"/>
        <v>0</v>
      </c>
      <c r="AL344" s="48"/>
      <c r="AM344" s="48"/>
      <c r="AN344" s="145"/>
      <c r="AO344" s="145">
        <f t="shared" si="195"/>
        <v>0</v>
      </c>
      <c r="AP344" s="145">
        <f t="shared" si="196"/>
        <v>0</v>
      </c>
      <c r="AQ344" s="419">
        <f t="shared" si="197"/>
        <v>0</v>
      </c>
      <c r="AR344" s="233">
        <f t="shared" si="182"/>
        <v>0</v>
      </c>
      <c r="AS344" s="50">
        <f>(AE344*R344)+_xlfn.IFNA(#N/A,0)</f>
        <v>0</v>
      </c>
      <c r="AT344" s="50">
        <f>(AF344*R344)+_xlfn.IFNA(#N/A,0)</f>
        <v>0</v>
      </c>
      <c r="AU344" s="50">
        <f>(AG344*R344)+_xlfn.IFNA(#N/A,0)</f>
        <v>0</v>
      </c>
      <c r="AV344" s="50">
        <f>(AH344*R344)+_xlfn.IFNA(#N/A,0)</f>
        <v>0</v>
      </c>
      <c r="AW344" s="50">
        <f>(AI344*R344)+_xlfn.IFNA(#N/A,0)</f>
        <v>0</v>
      </c>
      <c r="AX344" s="50">
        <f>(AJ344*R344)+_xlfn.IFNA(#N/A,0)</f>
        <v>0</v>
      </c>
      <c r="AY344" s="234">
        <f>SUM(AS344:AX344)+_xlfn.IFNA(#N/A,0)</f>
        <v>0</v>
      </c>
      <c r="AZ344" s="234">
        <f t="shared" si="174"/>
        <v>0</v>
      </c>
      <c r="BA344" s="435">
        <v>44971</v>
      </c>
      <c r="BB344" s="451"/>
    </row>
    <row r="345" spans="1:54" ht="15" customHeight="1" x14ac:dyDescent="0.25">
      <c r="A345" s="213" t="s">
        <v>707</v>
      </c>
      <c r="B345" s="85" t="s">
        <v>636</v>
      </c>
      <c r="C345" s="208" t="s">
        <v>165</v>
      </c>
      <c r="D345" s="188" t="s">
        <v>660</v>
      </c>
      <c r="E345" s="191" t="s">
        <v>704</v>
      </c>
      <c r="F345" s="214" t="str">
        <f>VLOOKUP(G345,Lookups!$T$3:$U$2497,2,FALSE)</f>
        <v>CAT 5</v>
      </c>
      <c r="G345" s="76" t="str">
        <f>VLOOKUP(E345,Lookups!$S$3:$T$2492,2,FALSE)</f>
        <v>xxxxxxxxxx5</v>
      </c>
      <c r="H345" s="181" t="str">
        <f t="shared" si="202"/>
        <v>UNFI West xxxxxxxxxx5</v>
      </c>
      <c r="I345" s="208"/>
      <c r="J345" s="43"/>
      <c r="K345" s="100">
        <v>44593</v>
      </c>
      <c r="L345" s="213" t="s">
        <v>97</v>
      </c>
      <c r="M345" s="170">
        <v>44682</v>
      </c>
      <c r="N345" s="225">
        <v>0.5</v>
      </c>
      <c r="O345" s="223">
        <f>VLOOKUP(E345,Lookups!$AD$3:$AE$148,2,FALSE)</f>
        <v>1.0035713159999999</v>
      </c>
      <c r="P345" s="226">
        <f>VLOOKUP(E345,Lookups!$AH$3:$AI$148,2,FALSE)</f>
        <v>1.926370728</v>
      </c>
      <c r="Q345" s="174">
        <f>VLOOKUP(E345,Lookups!$C$3:$D$249,2,FALSE)</f>
        <v>12</v>
      </c>
      <c r="R345" s="227">
        <f>VLOOKUP(E345,Lookups!$C$3:$E$148,2,FALSE)</f>
        <v>12</v>
      </c>
      <c r="S345" s="156"/>
      <c r="T345" s="46"/>
      <c r="U345" s="46"/>
      <c r="V345" s="46"/>
      <c r="W345" s="46">
        <f t="shared" si="183"/>
        <v>1.0035713159999999</v>
      </c>
      <c r="X345" s="46">
        <f t="shared" si="184"/>
        <v>0</v>
      </c>
      <c r="Y345" s="71">
        <f t="shared" si="185"/>
        <v>0</v>
      </c>
      <c r="Z345" s="71"/>
      <c r="AA345" s="71"/>
      <c r="AB345" s="71"/>
      <c r="AC345" s="112">
        <f t="shared" si="186"/>
        <v>0</v>
      </c>
      <c r="AD345" s="112">
        <f t="shared" si="187"/>
        <v>0</v>
      </c>
      <c r="AE345" s="53">
        <f t="shared" si="188"/>
        <v>0</v>
      </c>
      <c r="AF345" s="47">
        <f t="shared" si="189"/>
        <v>0</v>
      </c>
      <c r="AG345" s="47">
        <f t="shared" si="190"/>
        <v>0</v>
      </c>
      <c r="AH345" s="47">
        <f t="shared" si="191"/>
        <v>0</v>
      </c>
      <c r="AI345" s="47">
        <f t="shared" si="192"/>
        <v>0</v>
      </c>
      <c r="AJ345" s="47">
        <f t="shared" si="193"/>
        <v>0</v>
      </c>
      <c r="AK345" s="48">
        <f t="shared" si="194"/>
        <v>0</v>
      </c>
      <c r="AL345" s="48"/>
      <c r="AM345" s="48"/>
      <c r="AN345" s="145"/>
      <c r="AO345" s="145">
        <f t="shared" si="195"/>
        <v>0</v>
      </c>
      <c r="AP345" s="145">
        <f t="shared" si="196"/>
        <v>0</v>
      </c>
      <c r="AQ345" s="414">
        <f t="shared" si="197"/>
        <v>0</v>
      </c>
      <c r="AR345" s="197">
        <f t="shared" si="182"/>
        <v>0</v>
      </c>
      <c r="AS345" s="50"/>
      <c r="AT345" s="50"/>
      <c r="AU345" s="50"/>
      <c r="AV345" s="50"/>
      <c r="AW345" s="50"/>
      <c r="AX345" s="50"/>
      <c r="AY345" s="45"/>
      <c r="AZ345" s="45">
        <f t="shared" si="174"/>
        <v>0</v>
      </c>
      <c r="BA345" s="430">
        <v>44810</v>
      </c>
      <c r="BB345" s="184"/>
    </row>
    <row r="346" spans="1:54" ht="15" customHeight="1" x14ac:dyDescent="0.25">
      <c r="A346" s="208"/>
      <c r="B346" s="84" t="s">
        <v>652</v>
      </c>
      <c r="C346" s="213" t="s">
        <v>652</v>
      </c>
      <c r="D346" s="188"/>
      <c r="E346" s="191" t="s">
        <v>652</v>
      </c>
      <c r="F346" s="214" t="e">
        <f>VLOOKUP(G346,Lookups!$T$3:$U$2497,2,FALSE)</f>
        <v>#N/A</v>
      </c>
      <c r="G346" s="76" t="e">
        <f>VLOOKUP(E346,Lookups!$S$3:$T$2492,2,FALSE)</f>
        <v>#N/A</v>
      </c>
      <c r="H346" s="181" t="e">
        <f t="shared" si="202"/>
        <v>#N/A</v>
      </c>
      <c r="I346" s="465"/>
      <c r="J346" s="189"/>
      <c r="K346" s="210"/>
      <c r="L346" s="43"/>
      <c r="M346" s="170"/>
      <c r="N346" s="456"/>
      <c r="O346" s="223" t="e">
        <f>VLOOKUP(E346,Lookups!$AD$3:$AE$148,2,FALSE)</f>
        <v>#N/A</v>
      </c>
      <c r="P346" s="226" t="e">
        <f>VLOOKUP(E346,Lookups!$AH$3:$AI$148,2,FALSE)</f>
        <v>#N/A</v>
      </c>
      <c r="Q346" s="174" t="e">
        <f>VLOOKUP(E346,Lookups!$C$3:$D$249,2,FALSE)</f>
        <v>#N/A</v>
      </c>
      <c r="R346" s="227" t="e">
        <f>VLOOKUP(E346,Lookups!$C$3:$E$148,2,FALSE)</f>
        <v>#N/A</v>
      </c>
      <c r="S346" s="156"/>
      <c r="T346" s="423"/>
      <c r="U346" s="423"/>
      <c r="V346" s="423"/>
      <c r="W346" s="46">
        <f t="shared" si="183"/>
        <v>0</v>
      </c>
      <c r="X346" s="46">
        <f t="shared" si="184"/>
        <v>0</v>
      </c>
      <c r="Y346" s="71">
        <f t="shared" si="185"/>
        <v>0</v>
      </c>
      <c r="Z346" s="71"/>
      <c r="AA346" s="71"/>
      <c r="AB346" s="71"/>
      <c r="AC346" s="112">
        <f t="shared" si="186"/>
        <v>0</v>
      </c>
      <c r="AD346" s="112">
        <f t="shared" si="187"/>
        <v>0</v>
      </c>
      <c r="AE346" s="53">
        <f t="shared" si="188"/>
        <v>0</v>
      </c>
      <c r="AF346" s="47">
        <f t="shared" si="189"/>
        <v>0</v>
      </c>
      <c r="AG346" s="47">
        <f t="shared" si="190"/>
        <v>0</v>
      </c>
      <c r="AH346" s="47">
        <f t="shared" si="191"/>
        <v>0</v>
      </c>
      <c r="AI346" s="47">
        <f t="shared" si="192"/>
        <v>0</v>
      </c>
      <c r="AJ346" s="47">
        <f t="shared" si="193"/>
        <v>0</v>
      </c>
      <c r="AK346" s="48" t="e">
        <f t="shared" si="194"/>
        <v>#N/A</v>
      </c>
      <c r="AL346" s="48"/>
      <c r="AM346" s="48"/>
      <c r="AN346" s="145"/>
      <c r="AO346" s="145" t="e">
        <f t="shared" si="195"/>
        <v>#N/A</v>
      </c>
      <c r="AP346" s="145" t="e">
        <f t="shared" si="196"/>
        <v>#N/A</v>
      </c>
      <c r="AQ346" s="414" t="e">
        <f t="shared" si="197"/>
        <v>#N/A</v>
      </c>
      <c r="AR346" s="197" t="e">
        <f t="shared" si="182"/>
        <v>#N/A</v>
      </c>
      <c r="AS346" s="50" t="e">
        <f t="shared" ref="AS346:AS359" si="203">(AE346*R346)+_xlfn.IFNA(#N/A,0)</f>
        <v>#N/A</v>
      </c>
      <c r="AT346" s="50" t="e">
        <f t="shared" ref="AT346:AT359" si="204">(AF346*R346)+_xlfn.IFNA(#N/A,0)</f>
        <v>#N/A</v>
      </c>
      <c r="AU346" s="50" t="e">
        <f t="shared" ref="AU346:AU359" si="205">(AG346*R346)+_xlfn.IFNA(#N/A,0)</f>
        <v>#N/A</v>
      </c>
      <c r="AV346" s="50" t="e">
        <f t="shared" ref="AV346:AV359" si="206">(AH346*R346)+_xlfn.IFNA(#N/A,0)</f>
        <v>#N/A</v>
      </c>
      <c r="AW346" s="50" t="e">
        <f t="shared" ref="AW346:AW359" si="207">(AI346*R346)+_xlfn.IFNA(#N/A,0)</f>
        <v>#N/A</v>
      </c>
      <c r="AX346" s="50" t="e">
        <f t="shared" ref="AX346:AX359" si="208">(AJ346*R346)+_xlfn.IFNA(#N/A,0)</f>
        <v>#N/A</v>
      </c>
      <c r="AY346" s="45" t="e">
        <f t="shared" ref="AY346:AY377" si="209">SUM(AS346:AX346)+_xlfn.IFNA(#N/A,0)</f>
        <v>#N/A</v>
      </c>
      <c r="AZ346" s="45" t="e">
        <f t="shared" si="174"/>
        <v>#N/A</v>
      </c>
      <c r="BA346" s="459"/>
      <c r="BB346" s="235"/>
    </row>
    <row r="347" spans="1:54" ht="15" customHeight="1" x14ac:dyDescent="0.25">
      <c r="A347" s="208"/>
      <c r="B347" s="84" t="s">
        <v>652</v>
      </c>
      <c r="C347" s="213" t="s">
        <v>652</v>
      </c>
      <c r="D347" s="188"/>
      <c r="E347" s="191" t="s">
        <v>652</v>
      </c>
      <c r="F347" s="214" t="e">
        <f>VLOOKUP(G347,Lookups!$T$3:$U$2497,2,FALSE)</f>
        <v>#N/A</v>
      </c>
      <c r="G347" s="76" t="e">
        <f>VLOOKUP(E347,Lookups!$S$3:$T$2492,2,FALSE)</f>
        <v>#N/A</v>
      </c>
      <c r="H347" s="181" t="e">
        <f t="shared" si="202"/>
        <v>#N/A</v>
      </c>
      <c r="I347" s="465"/>
      <c r="J347" s="189"/>
      <c r="K347" s="210"/>
      <c r="L347" s="43"/>
      <c r="M347" s="170"/>
      <c r="N347" s="456"/>
      <c r="O347" s="223" t="e">
        <f>VLOOKUP(E347,Lookups!$AD$3:$AE$148,2,FALSE)</f>
        <v>#N/A</v>
      </c>
      <c r="P347" s="226" t="e">
        <f>VLOOKUP(E347,Lookups!$AH$3:$AI$148,2,FALSE)</f>
        <v>#N/A</v>
      </c>
      <c r="Q347" s="174" t="e">
        <f>VLOOKUP(E347,Lookups!$C$3:$D$249,2,FALSE)</f>
        <v>#N/A</v>
      </c>
      <c r="R347" s="227" t="e">
        <f>VLOOKUP(E347,Lookups!$C$3:$E$148,2,FALSE)</f>
        <v>#N/A</v>
      </c>
      <c r="S347" s="156"/>
      <c r="T347" s="423"/>
      <c r="U347" s="423"/>
      <c r="V347" s="423"/>
      <c r="W347" s="46">
        <f t="shared" si="183"/>
        <v>0</v>
      </c>
      <c r="X347" s="46">
        <f t="shared" si="184"/>
        <v>0</v>
      </c>
      <c r="Y347" s="71">
        <f t="shared" si="185"/>
        <v>0</v>
      </c>
      <c r="Z347" s="71"/>
      <c r="AA347" s="71"/>
      <c r="AB347" s="71"/>
      <c r="AC347" s="112">
        <f t="shared" si="186"/>
        <v>0</v>
      </c>
      <c r="AD347" s="112">
        <f t="shared" si="187"/>
        <v>0</v>
      </c>
      <c r="AE347" s="53">
        <f t="shared" si="188"/>
        <v>0</v>
      </c>
      <c r="AF347" s="47">
        <f t="shared" si="189"/>
        <v>0</v>
      </c>
      <c r="AG347" s="47">
        <f t="shared" si="190"/>
        <v>0</v>
      </c>
      <c r="AH347" s="47">
        <f t="shared" si="191"/>
        <v>0</v>
      </c>
      <c r="AI347" s="47">
        <f t="shared" si="192"/>
        <v>0</v>
      </c>
      <c r="AJ347" s="47">
        <f t="shared" si="193"/>
        <v>0</v>
      </c>
      <c r="AK347" s="48" t="e">
        <f t="shared" si="194"/>
        <v>#N/A</v>
      </c>
      <c r="AL347" s="48"/>
      <c r="AM347" s="48"/>
      <c r="AN347" s="145"/>
      <c r="AO347" s="145" t="e">
        <f t="shared" si="195"/>
        <v>#N/A</v>
      </c>
      <c r="AP347" s="145" t="e">
        <f t="shared" si="196"/>
        <v>#N/A</v>
      </c>
      <c r="AQ347" s="414" t="e">
        <f t="shared" si="197"/>
        <v>#N/A</v>
      </c>
      <c r="AR347" s="197" t="e">
        <f t="shared" si="182"/>
        <v>#N/A</v>
      </c>
      <c r="AS347" s="50" t="e">
        <f t="shared" si="203"/>
        <v>#N/A</v>
      </c>
      <c r="AT347" s="50" t="e">
        <f t="shared" si="204"/>
        <v>#N/A</v>
      </c>
      <c r="AU347" s="50" t="e">
        <f t="shared" si="205"/>
        <v>#N/A</v>
      </c>
      <c r="AV347" s="50" t="e">
        <f t="shared" si="206"/>
        <v>#N/A</v>
      </c>
      <c r="AW347" s="50" t="e">
        <f t="shared" si="207"/>
        <v>#N/A</v>
      </c>
      <c r="AX347" s="50" t="e">
        <f t="shared" si="208"/>
        <v>#N/A</v>
      </c>
      <c r="AY347" s="45" t="e">
        <f t="shared" si="209"/>
        <v>#N/A</v>
      </c>
      <c r="AZ347" s="45" t="e">
        <f t="shared" si="174"/>
        <v>#N/A</v>
      </c>
      <c r="BA347" s="435"/>
      <c r="BB347" s="235"/>
    </row>
    <row r="348" spans="1:54" ht="15" customHeight="1" x14ac:dyDescent="0.25">
      <c r="A348" s="468"/>
      <c r="B348" s="221" t="s">
        <v>652</v>
      </c>
      <c r="C348" s="229" t="s">
        <v>652</v>
      </c>
      <c r="D348" s="469"/>
      <c r="E348" s="191" t="s">
        <v>652</v>
      </c>
      <c r="F348" s="214" t="e">
        <f>VLOOKUP(G348,Lookups!$T$3:$U$2497,2,FALSE)</f>
        <v>#N/A</v>
      </c>
      <c r="G348" s="76" t="e">
        <f>VLOOKUP(E348,Lookups!$S$3:$T$2492,2,FALSE)</f>
        <v>#N/A</v>
      </c>
      <c r="H348" s="181" t="e">
        <f t="shared" si="202"/>
        <v>#N/A</v>
      </c>
      <c r="I348" s="465"/>
      <c r="J348" s="465"/>
      <c r="K348" s="538"/>
      <c r="L348" s="43"/>
      <c r="M348" s="220"/>
      <c r="N348" s="535"/>
      <c r="O348" s="223" t="e">
        <f>VLOOKUP(E348,Lookups!$AD$3:$AE$148,2,FALSE)</f>
        <v>#N/A</v>
      </c>
      <c r="P348" s="226" t="e">
        <f>VLOOKUP(E348,Lookups!$AH$3:$AI$148,2,FALSE)</f>
        <v>#N/A</v>
      </c>
      <c r="Q348" s="174" t="e">
        <f>VLOOKUP(E348,Lookups!$C$3:$D$249,2,FALSE)</f>
        <v>#N/A</v>
      </c>
      <c r="R348" s="227" t="e">
        <f>VLOOKUP(E348,Lookups!$C$3:$E$148,2,FALSE)</f>
        <v>#N/A</v>
      </c>
      <c r="S348" s="222"/>
      <c r="T348" s="423"/>
      <c r="U348" s="423"/>
      <c r="V348" s="423"/>
      <c r="W348" s="46">
        <f t="shared" si="183"/>
        <v>0</v>
      </c>
      <c r="X348" s="46">
        <f t="shared" si="184"/>
        <v>0</v>
      </c>
      <c r="Y348" s="71">
        <f t="shared" si="185"/>
        <v>0</v>
      </c>
      <c r="Z348" s="71"/>
      <c r="AA348" s="71"/>
      <c r="AB348" s="71"/>
      <c r="AC348" s="112">
        <f t="shared" si="186"/>
        <v>0</v>
      </c>
      <c r="AD348" s="112">
        <f t="shared" si="187"/>
        <v>0</v>
      </c>
      <c r="AE348" s="53">
        <f t="shared" si="188"/>
        <v>0</v>
      </c>
      <c r="AF348" s="47">
        <f t="shared" si="189"/>
        <v>0</v>
      </c>
      <c r="AG348" s="47">
        <f t="shared" si="190"/>
        <v>0</v>
      </c>
      <c r="AH348" s="47">
        <f t="shared" si="191"/>
        <v>0</v>
      </c>
      <c r="AI348" s="47">
        <f t="shared" si="192"/>
        <v>0</v>
      </c>
      <c r="AJ348" s="47">
        <f t="shared" si="193"/>
        <v>0</v>
      </c>
      <c r="AK348" s="48" t="e">
        <f t="shared" si="194"/>
        <v>#N/A</v>
      </c>
      <c r="AL348" s="48"/>
      <c r="AM348" s="48"/>
      <c r="AN348" s="145"/>
      <c r="AO348" s="145" t="e">
        <f t="shared" si="195"/>
        <v>#N/A</v>
      </c>
      <c r="AP348" s="145" t="e">
        <f t="shared" si="196"/>
        <v>#N/A</v>
      </c>
      <c r="AQ348" s="414" t="e">
        <f t="shared" si="197"/>
        <v>#N/A</v>
      </c>
      <c r="AR348" s="197" t="e">
        <f t="shared" si="182"/>
        <v>#N/A</v>
      </c>
      <c r="AS348" s="50" t="e">
        <f t="shared" si="203"/>
        <v>#N/A</v>
      </c>
      <c r="AT348" s="50" t="e">
        <f t="shared" si="204"/>
        <v>#N/A</v>
      </c>
      <c r="AU348" s="50" t="e">
        <f t="shared" si="205"/>
        <v>#N/A</v>
      </c>
      <c r="AV348" s="50" t="e">
        <f t="shared" si="206"/>
        <v>#N/A</v>
      </c>
      <c r="AW348" s="50" t="e">
        <f t="shared" si="207"/>
        <v>#N/A</v>
      </c>
      <c r="AX348" s="50" t="e">
        <f t="shared" si="208"/>
        <v>#N/A</v>
      </c>
      <c r="AY348" s="45" t="e">
        <f t="shared" si="209"/>
        <v>#N/A</v>
      </c>
      <c r="AZ348" s="45" t="e">
        <f t="shared" si="174"/>
        <v>#N/A</v>
      </c>
      <c r="BA348" s="460"/>
      <c r="BB348" s="455"/>
    </row>
    <row r="349" spans="1:54" ht="15" customHeight="1" x14ac:dyDescent="0.25">
      <c r="A349" s="468"/>
      <c r="B349" s="221" t="s">
        <v>652</v>
      </c>
      <c r="C349" s="229" t="s">
        <v>652</v>
      </c>
      <c r="D349" s="469"/>
      <c r="E349" s="420" t="s">
        <v>652</v>
      </c>
      <c r="F349" s="214" t="e">
        <f>VLOOKUP(G349,Lookups!$T$3:$U$2497,2,FALSE)</f>
        <v>#N/A</v>
      </c>
      <c r="G349" s="76" t="e">
        <f>VLOOKUP(E349,Lookups!$S$3:$T$2492,2,FALSE)</f>
        <v>#N/A</v>
      </c>
      <c r="H349" s="181" t="e">
        <f t="shared" si="202"/>
        <v>#N/A</v>
      </c>
      <c r="I349" s="465"/>
      <c r="J349" s="465"/>
      <c r="K349" s="538"/>
      <c r="L349" s="43"/>
      <c r="M349" s="220"/>
      <c r="N349" s="232"/>
      <c r="O349" s="223" t="e">
        <f>VLOOKUP(E349,Lookups!$AD$3:$AE$148,2,FALSE)</f>
        <v>#N/A</v>
      </c>
      <c r="P349" s="226" t="e">
        <f>VLOOKUP(E349,Lookups!$AH$3:$AI$148,2,FALSE)</f>
        <v>#N/A</v>
      </c>
      <c r="Q349" s="174" t="e">
        <f>VLOOKUP(E349,Lookups!$C$3:$D$249,2,FALSE)</f>
        <v>#N/A</v>
      </c>
      <c r="R349" s="227" t="e">
        <f>VLOOKUP(E349,Lookups!$C$3:$E$148,2,FALSE)</f>
        <v>#N/A</v>
      </c>
      <c r="S349" s="222"/>
      <c r="T349" s="423"/>
      <c r="U349" s="423"/>
      <c r="V349" s="423"/>
      <c r="W349" s="46">
        <f t="shared" si="183"/>
        <v>0</v>
      </c>
      <c r="X349" s="46">
        <f t="shared" si="184"/>
        <v>0</v>
      </c>
      <c r="Y349" s="71">
        <f t="shared" si="185"/>
        <v>0</v>
      </c>
      <c r="Z349" s="71"/>
      <c r="AA349" s="71"/>
      <c r="AB349" s="71"/>
      <c r="AC349" s="112">
        <f t="shared" si="186"/>
        <v>0</v>
      </c>
      <c r="AD349" s="112">
        <f t="shared" si="187"/>
        <v>0</v>
      </c>
      <c r="AE349" s="53">
        <f t="shared" si="188"/>
        <v>0</v>
      </c>
      <c r="AF349" s="47">
        <f t="shared" si="189"/>
        <v>0</v>
      </c>
      <c r="AG349" s="47">
        <f t="shared" si="190"/>
        <v>0</v>
      </c>
      <c r="AH349" s="47">
        <f t="shared" si="191"/>
        <v>0</v>
      </c>
      <c r="AI349" s="47">
        <f t="shared" si="192"/>
        <v>0</v>
      </c>
      <c r="AJ349" s="47">
        <f t="shared" si="193"/>
        <v>0</v>
      </c>
      <c r="AK349" s="48" t="e">
        <f t="shared" si="194"/>
        <v>#N/A</v>
      </c>
      <c r="AL349" s="48"/>
      <c r="AM349" s="48"/>
      <c r="AN349" s="145"/>
      <c r="AO349" s="145" t="e">
        <f t="shared" si="195"/>
        <v>#N/A</v>
      </c>
      <c r="AP349" s="145" t="e">
        <f t="shared" si="196"/>
        <v>#N/A</v>
      </c>
      <c r="AQ349" s="414" t="e">
        <f t="shared" si="197"/>
        <v>#N/A</v>
      </c>
      <c r="AR349" s="197" t="e">
        <f t="shared" si="182"/>
        <v>#N/A</v>
      </c>
      <c r="AS349" s="50" t="e">
        <f t="shared" si="203"/>
        <v>#N/A</v>
      </c>
      <c r="AT349" s="50" t="e">
        <f t="shared" si="204"/>
        <v>#N/A</v>
      </c>
      <c r="AU349" s="50" t="e">
        <f t="shared" si="205"/>
        <v>#N/A</v>
      </c>
      <c r="AV349" s="50" t="e">
        <f t="shared" si="206"/>
        <v>#N/A</v>
      </c>
      <c r="AW349" s="50" t="e">
        <f t="shared" si="207"/>
        <v>#N/A</v>
      </c>
      <c r="AX349" s="50" t="e">
        <f t="shared" si="208"/>
        <v>#N/A</v>
      </c>
      <c r="AY349" s="45" t="e">
        <f t="shared" si="209"/>
        <v>#N/A</v>
      </c>
      <c r="AZ349" s="45" t="e">
        <f t="shared" si="174"/>
        <v>#N/A</v>
      </c>
      <c r="BA349" s="460"/>
      <c r="BB349" s="455"/>
    </row>
    <row r="350" spans="1:54" ht="15" customHeight="1" x14ac:dyDescent="0.25">
      <c r="A350" s="468"/>
      <c r="B350" s="221" t="s">
        <v>652</v>
      </c>
      <c r="C350" s="229" t="s">
        <v>652</v>
      </c>
      <c r="D350" s="469"/>
      <c r="E350" s="420" t="s">
        <v>652</v>
      </c>
      <c r="F350" s="214" t="e">
        <f>VLOOKUP(G350,Lookups!$T$3:$U$2497,2,FALSE)</f>
        <v>#N/A</v>
      </c>
      <c r="G350" s="76" t="e">
        <f>VLOOKUP(E350,Lookups!$S$3:$T$2492,2,FALSE)</f>
        <v>#N/A</v>
      </c>
      <c r="H350" s="181" t="e">
        <f t="shared" si="202"/>
        <v>#N/A</v>
      </c>
      <c r="I350" s="465"/>
      <c r="J350" s="465"/>
      <c r="K350" s="538"/>
      <c r="L350" s="43"/>
      <c r="M350" s="220"/>
      <c r="N350" s="232"/>
      <c r="O350" s="223" t="e">
        <f>VLOOKUP(E350,Lookups!$AD$3:$AE$148,2,FALSE)</f>
        <v>#N/A</v>
      </c>
      <c r="P350" s="226" t="e">
        <f>VLOOKUP(E350,Lookups!$AH$3:$AI$148,2,FALSE)</f>
        <v>#N/A</v>
      </c>
      <c r="Q350" s="174" t="e">
        <f>VLOOKUP(E350,Lookups!$C$3:$D$249,2,FALSE)</f>
        <v>#N/A</v>
      </c>
      <c r="R350" s="227" t="e">
        <f>VLOOKUP(E350,Lookups!$C$3:$E$148,2,FALSE)</f>
        <v>#N/A</v>
      </c>
      <c r="S350" s="222"/>
      <c r="T350" s="423"/>
      <c r="U350" s="423"/>
      <c r="V350" s="423"/>
      <c r="W350" s="46">
        <f t="shared" si="183"/>
        <v>0</v>
      </c>
      <c r="X350" s="46">
        <f t="shared" si="184"/>
        <v>0</v>
      </c>
      <c r="Y350" s="71">
        <f t="shared" si="185"/>
        <v>0</v>
      </c>
      <c r="Z350" s="71"/>
      <c r="AA350" s="71"/>
      <c r="AB350" s="71"/>
      <c r="AC350" s="112">
        <f t="shared" si="186"/>
        <v>0</v>
      </c>
      <c r="AD350" s="112">
        <f t="shared" si="187"/>
        <v>0</v>
      </c>
      <c r="AE350" s="53">
        <f t="shared" si="188"/>
        <v>0</v>
      </c>
      <c r="AF350" s="47">
        <f t="shared" si="189"/>
        <v>0</v>
      </c>
      <c r="AG350" s="47">
        <f t="shared" si="190"/>
        <v>0</v>
      </c>
      <c r="AH350" s="47">
        <f t="shared" si="191"/>
        <v>0</v>
      </c>
      <c r="AI350" s="47">
        <f t="shared" si="192"/>
        <v>0</v>
      </c>
      <c r="AJ350" s="47">
        <f t="shared" si="193"/>
        <v>0</v>
      </c>
      <c r="AK350" s="48" t="e">
        <f t="shared" si="194"/>
        <v>#N/A</v>
      </c>
      <c r="AL350" s="48"/>
      <c r="AM350" s="48"/>
      <c r="AN350" s="145"/>
      <c r="AO350" s="145" t="e">
        <f t="shared" si="195"/>
        <v>#N/A</v>
      </c>
      <c r="AP350" s="145" t="e">
        <f t="shared" si="196"/>
        <v>#N/A</v>
      </c>
      <c r="AQ350" s="414" t="e">
        <f t="shared" si="197"/>
        <v>#N/A</v>
      </c>
      <c r="AR350" s="197" t="e">
        <f t="shared" si="182"/>
        <v>#N/A</v>
      </c>
      <c r="AS350" s="50" t="e">
        <f t="shared" si="203"/>
        <v>#N/A</v>
      </c>
      <c r="AT350" s="50" t="e">
        <f t="shared" si="204"/>
        <v>#N/A</v>
      </c>
      <c r="AU350" s="50" t="e">
        <f t="shared" si="205"/>
        <v>#N/A</v>
      </c>
      <c r="AV350" s="50" t="e">
        <f t="shared" si="206"/>
        <v>#N/A</v>
      </c>
      <c r="AW350" s="50" t="e">
        <f t="shared" si="207"/>
        <v>#N/A</v>
      </c>
      <c r="AX350" s="50" t="e">
        <f t="shared" si="208"/>
        <v>#N/A</v>
      </c>
      <c r="AY350" s="45" t="e">
        <f t="shared" si="209"/>
        <v>#N/A</v>
      </c>
      <c r="AZ350" s="45" t="e">
        <f t="shared" si="174"/>
        <v>#N/A</v>
      </c>
      <c r="BA350" s="460"/>
      <c r="BB350" s="455"/>
    </row>
    <row r="351" spans="1:54" ht="15" customHeight="1" x14ac:dyDescent="0.25">
      <c r="A351" s="468"/>
      <c r="B351" s="221" t="s">
        <v>652</v>
      </c>
      <c r="C351" s="229" t="s">
        <v>652</v>
      </c>
      <c r="D351" s="469"/>
      <c r="E351" s="420" t="s">
        <v>652</v>
      </c>
      <c r="F351" s="214" t="e">
        <f>VLOOKUP(G351,Lookups!$T$3:$U$2497,2,FALSE)</f>
        <v>#N/A</v>
      </c>
      <c r="G351" s="76" t="e">
        <f>VLOOKUP(E351,Lookups!$S$3:$T$2492,2,FALSE)</f>
        <v>#N/A</v>
      </c>
      <c r="H351" s="181" t="e">
        <f t="shared" si="202"/>
        <v>#N/A</v>
      </c>
      <c r="I351" s="465"/>
      <c r="J351" s="465"/>
      <c r="K351" s="538"/>
      <c r="L351" s="43"/>
      <c r="M351" s="220"/>
      <c r="N351" s="232"/>
      <c r="O351" s="223" t="e">
        <f>VLOOKUP(E351,Lookups!$AD$3:$AE$148,2,FALSE)</f>
        <v>#N/A</v>
      </c>
      <c r="P351" s="226" t="e">
        <f>VLOOKUP(E351,Lookups!$AH$3:$AI$148,2,FALSE)</f>
        <v>#N/A</v>
      </c>
      <c r="Q351" s="174" t="e">
        <f>VLOOKUP(E351,Lookups!$C$3:$D$249,2,FALSE)</f>
        <v>#N/A</v>
      </c>
      <c r="R351" s="227" t="e">
        <f>VLOOKUP(E351,Lookups!$C$3:$E$148,2,FALSE)</f>
        <v>#N/A</v>
      </c>
      <c r="S351" s="222"/>
      <c r="T351" s="423"/>
      <c r="U351" s="423"/>
      <c r="V351" s="423"/>
      <c r="W351" s="46">
        <f t="shared" si="183"/>
        <v>0</v>
      </c>
      <c r="X351" s="46">
        <f t="shared" si="184"/>
        <v>0</v>
      </c>
      <c r="Y351" s="71">
        <f t="shared" si="185"/>
        <v>0</v>
      </c>
      <c r="Z351" s="71"/>
      <c r="AA351" s="71"/>
      <c r="AB351" s="71"/>
      <c r="AC351" s="112">
        <f t="shared" si="186"/>
        <v>0</v>
      </c>
      <c r="AD351" s="112">
        <f t="shared" si="187"/>
        <v>0</v>
      </c>
      <c r="AE351" s="53">
        <f t="shared" si="188"/>
        <v>0</v>
      </c>
      <c r="AF351" s="47">
        <f t="shared" si="189"/>
        <v>0</v>
      </c>
      <c r="AG351" s="47">
        <f t="shared" si="190"/>
        <v>0</v>
      </c>
      <c r="AH351" s="47">
        <f t="shared" si="191"/>
        <v>0</v>
      </c>
      <c r="AI351" s="47">
        <f t="shared" si="192"/>
        <v>0</v>
      </c>
      <c r="AJ351" s="47">
        <f t="shared" si="193"/>
        <v>0</v>
      </c>
      <c r="AK351" s="48" t="e">
        <f t="shared" si="194"/>
        <v>#N/A</v>
      </c>
      <c r="AL351" s="48"/>
      <c r="AM351" s="48"/>
      <c r="AN351" s="145"/>
      <c r="AO351" s="145" t="e">
        <f t="shared" si="195"/>
        <v>#N/A</v>
      </c>
      <c r="AP351" s="145" t="e">
        <f t="shared" si="196"/>
        <v>#N/A</v>
      </c>
      <c r="AQ351" s="414" t="e">
        <f t="shared" si="197"/>
        <v>#N/A</v>
      </c>
      <c r="AR351" s="197" t="e">
        <f t="shared" si="182"/>
        <v>#N/A</v>
      </c>
      <c r="AS351" s="50" t="e">
        <f t="shared" si="203"/>
        <v>#N/A</v>
      </c>
      <c r="AT351" s="50" t="e">
        <f t="shared" si="204"/>
        <v>#N/A</v>
      </c>
      <c r="AU351" s="50" t="e">
        <f t="shared" si="205"/>
        <v>#N/A</v>
      </c>
      <c r="AV351" s="50" t="e">
        <f t="shared" si="206"/>
        <v>#N/A</v>
      </c>
      <c r="AW351" s="50" t="e">
        <f t="shared" si="207"/>
        <v>#N/A</v>
      </c>
      <c r="AX351" s="50" t="e">
        <f t="shared" si="208"/>
        <v>#N/A</v>
      </c>
      <c r="AY351" s="45" t="e">
        <f t="shared" si="209"/>
        <v>#N/A</v>
      </c>
      <c r="AZ351" s="45" t="e">
        <f t="shared" si="174"/>
        <v>#N/A</v>
      </c>
      <c r="BA351" s="460"/>
      <c r="BB351" s="455"/>
    </row>
    <row r="352" spans="1:54" ht="15" customHeight="1" x14ac:dyDescent="0.25">
      <c r="A352" s="468"/>
      <c r="B352" s="221" t="s">
        <v>652</v>
      </c>
      <c r="C352" s="229" t="s">
        <v>652</v>
      </c>
      <c r="D352" s="469"/>
      <c r="E352" s="420" t="s">
        <v>652</v>
      </c>
      <c r="F352" s="214" t="e">
        <f>VLOOKUP(G352,Lookups!$T$3:$U$2497,2,FALSE)</f>
        <v>#N/A</v>
      </c>
      <c r="G352" s="76" t="e">
        <f>VLOOKUP(E352,Lookups!$S$3:$T$2492,2,FALSE)</f>
        <v>#N/A</v>
      </c>
      <c r="H352" s="181" t="e">
        <f t="shared" si="202"/>
        <v>#N/A</v>
      </c>
      <c r="I352" s="465"/>
      <c r="J352" s="465"/>
      <c r="K352" s="538"/>
      <c r="L352" s="43"/>
      <c r="M352" s="220"/>
      <c r="N352" s="232"/>
      <c r="O352" s="223" t="e">
        <f>VLOOKUP(E352,Lookups!$AD$3:$AE$148,2,FALSE)</f>
        <v>#N/A</v>
      </c>
      <c r="P352" s="226" t="e">
        <f>VLOOKUP(E352,Lookups!$AH$3:$AI$148,2,FALSE)</f>
        <v>#N/A</v>
      </c>
      <c r="Q352" s="174" t="e">
        <f>VLOOKUP(E352,Lookups!$C$3:$D$249,2,FALSE)</f>
        <v>#N/A</v>
      </c>
      <c r="R352" s="227" t="e">
        <f>VLOOKUP(E352,Lookups!$C$3:$E$148,2,FALSE)</f>
        <v>#N/A</v>
      </c>
      <c r="S352" s="222"/>
      <c r="T352" s="423"/>
      <c r="U352" s="423"/>
      <c r="V352" s="423"/>
      <c r="W352" s="46">
        <f t="shared" si="183"/>
        <v>0</v>
      </c>
      <c r="X352" s="46">
        <f t="shared" si="184"/>
        <v>0</v>
      </c>
      <c r="Y352" s="71">
        <f t="shared" si="185"/>
        <v>0</v>
      </c>
      <c r="Z352" s="71"/>
      <c r="AA352" s="71"/>
      <c r="AB352" s="71"/>
      <c r="AC352" s="112">
        <f t="shared" si="186"/>
        <v>0</v>
      </c>
      <c r="AD352" s="112">
        <f t="shared" si="187"/>
        <v>0</v>
      </c>
      <c r="AE352" s="53">
        <f t="shared" si="188"/>
        <v>0</v>
      </c>
      <c r="AF352" s="47">
        <f t="shared" si="189"/>
        <v>0</v>
      </c>
      <c r="AG352" s="47">
        <f t="shared" si="190"/>
        <v>0</v>
      </c>
      <c r="AH352" s="47">
        <f t="shared" si="191"/>
        <v>0</v>
      </c>
      <c r="AI352" s="47">
        <f t="shared" si="192"/>
        <v>0</v>
      </c>
      <c r="AJ352" s="47">
        <f t="shared" si="193"/>
        <v>0</v>
      </c>
      <c r="AK352" s="48" t="e">
        <f t="shared" si="194"/>
        <v>#N/A</v>
      </c>
      <c r="AL352" s="48"/>
      <c r="AM352" s="48"/>
      <c r="AN352" s="145"/>
      <c r="AO352" s="145" t="e">
        <f t="shared" si="195"/>
        <v>#N/A</v>
      </c>
      <c r="AP352" s="145" t="e">
        <f t="shared" si="196"/>
        <v>#N/A</v>
      </c>
      <c r="AQ352" s="414" t="e">
        <f t="shared" si="197"/>
        <v>#N/A</v>
      </c>
      <c r="AR352" s="197" t="e">
        <f t="shared" si="182"/>
        <v>#N/A</v>
      </c>
      <c r="AS352" s="50" t="e">
        <f t="shared" si="203"/>
        <v>#N/A</v>
      </c>
      <c r="AT352" s="50" t="e">
        <f t="shared" si="204"/>
        <v>#N/A</v>
      </c>
      <c r="AU352" s="50" t="e">
        <f t="shared" si="205"/>
        <v>#N/A</v>
      </c>
      <c r="AV352" s="50" t="e">
        <f t="shared" si="206"/>
        <v>#N/A</v>
      </c>
      <c r="AW352" s="50" t="e">
        <f t="shared" si="207"/>
        <v>#N/A</v>
      </c>
      <c r="AX352" s="50" t="e">
        <f t="shared" si="208"/>
        <v>#N/A</v>
      </c>
      <c r="AY352" s="45" t="e">
        <f t="shared" si="209"/>
        <v>#N/A</v>
      </c>
      <c r="AZ352" s="45" t="e">
        <f t="shared" si="174"/>
        <v>#N/A</v>
      </c>
      <c r="BA352" s="536"/>
      <c r="BB352" s="455"/>
    </row>
    <row r="353" spans="1:54" ht="15" customHeight="1" x14ac:dyDescent="0.25">
      <c r="A353" s="468"/>
      <c r="B353" s="221" t="s">
        <v>652</v>
      </c>
      <c r="C353" s="229" t="s">
        <v>652</v>
      </c>
      <c r="D353" s="469"/>
      <c r="E353" s="420" t="s">
        <v>652</v>
      </c>
      <c r="F353" s="214" t="e">
        <f>VLOOKUP(G353,Lookups!$T$3:$U$2497,2,FALSE)</f>
        <v>#N/A</v>
      </c>
      <c r="G353" s="76" t="e">
        <f>VLOOKUP(E353,Lookups!$S$3:$T$2492,2,FALSE)</f>
        <v>#N/A</v>
      </c>
      <c r="H353" s="181" t="e">
        <f>CONCATENATE(C353," ",G352)</f>
        <v>#N/A</v>
      </c>
      <c r="I353" s="465"/>
      <c r="J353" s="465"/>
      <c r="K353" s="538"/>
      <c r="L353" s="43"/>
      <c r="M353" s="220"/>
      <c r="N353" s="232"/>
      <c r="O353" s="223" t="e">
        <f>VLOOKUP(E353,Lookups!$AD$3:$AE$148,2,FALSE)</f>
        <v>#N/A</v>
      </c>
      <c r="P353" s="226" t="e">
        <f>VLOOKUP(E353,Lookups!$AH$3:$AI$148,2,FALSE)</f>
        <v>#N/A</v>
      </c>
      <c r="Q353" s="174" t="e">
        <f>VLOOKUP(E353,Lookups!$C$3:$D$249,2,FALSE)</f>
        <v>#N/A</v>
      </c>
      <c r="R353" s="227" t="e">
        <f>VLOOKUP(E353,Lookups!$C$3:$E$148,2,FALSE)</f>
        <v>#N/A</v>
      </c>
      <c r="S353" s="222"/>
      <c r="T353" s="423"/>
      <c r="U353" s="423"/>
      <c r="V353" s="423"/>
      <c r="W353" s="46">
        <f t="shared" si="183"/>
        <v>0</v>
      </c>
      <c r="X353" s="46">
        <f t="shared" si="184"/>
        <v>0</v>
      </c>
      <c r="Y353" s="71">
        <f t="shared" si="185"/>
        <v>0</v>
      </c>
      <c r="Z353" s="71"/>
      <c r="AA353" s="71"/>
      <c r="AB353" s="71"/>
      <c r="AC353" s="112">
        <f t="shared" si="186"/>
        <v>0</v>
      </c>
      <c r="AD353" s="112">
        <f t="shared" si="187"/>
        <v>0</v>
      </c>
      <c r="AE353" s="53">
        <f t="shared" si="188"/>
        <v>0</v>
      </c>
      <c r="AF353" s="47">
        <f t="shared" si="189"/>
        <v>0</v>
      </c>
      <c r="AG353" s="47">
        <f t="shared" si="190"/>
        <v>0</v>
      </c>
      <c r="AH353" s="47">
        <f t="shared" si="191"/>
        <v>0</v>
      </c>
      <c r="AI353" s="47">
        <f t="shared" si="192"/>
        <v>0</v>
      </c>
      <c r="AJ353" s="47">
        <f t="shared" si="193"/>
        <v>0</v>
      </c>
      <c r="AK353" s="48" t="e">
        <f t="shared" si="194"/>
        <v>#N/A</v>
      </c>
      <c r="AL353" s="48"/>
      <c r="AM353" s="48"/>
      <c r="AN353" s="145"/>
      <c r="AO353" s="145" t="e">
        <f t="shared" si="195"/>
        <v>#N/A</v>
      </c>
      <c r="AP353" s="145" t="e">
        <f t="shared" si="196"/>
        <v>#N/A</v>
      </c>
      <c r="AQ353" s="414" t="e">
        <f t="shared" si="197"/>
        <v>#N/A</v>
      </c>
      <c r="AR353" s="197" t="e">
        <f t="shared" si="182"/>
        <v>#N/A</v>
      </c>
      <c r="AS353" s="50" t="e">
        <f t="shared" si="203"/>
        <v>#N/A</v>
      </c>
      <c r="AT353" s="50" t="e">
        <f t="shared" si="204"/>
        <v>#N/A</v>
      </c>
      <c r="AU353" s="50" t="e">
        <f t="shared" si="205"/>
        <v>#N/A</v>
      </c>
      <c r="AV353" s="50" t="e">
        <f t="shared" si="206"/>
        <v>#N/A</v>
      </c>
      <c r="AW353" s="50" t="e">
        <f t="shared" si="207"/>
        <v>#N/A</v>
      </c>
      <c r="AX353" s="50" t="e">
        <f t="shared" si="208"/>
        <v>#N/A</v>
      </c>
      <c r="AY353" s="45" t="e">
        <f t="shared" si="209"/>
        <v>#N/A</v>
      </c>
      <c r="AZ353" s="45" t="e">
        <f t="shared" si="174"/>
        <v>#N/A</v>
      </c>
      <c r="BA353" s="460"/>
      <c r="BB353" s="455"/>
    </row>
    <row r="354" spans="1:54" ht="15" customHeight="1" x14ac:dyDescent="0.25">
      <c r="A354" s="468"/>
      <c r="B354" s="221" t="s">
        <v>652</v>
      </c>
      <c r="C354" s="229" t="s">
        <v>652</v>
      </c>
      <c r="D354" s="469"/>
      <c r="E354" s="420" t="s">
        <v>652</v>
      </c>
      <c r="F354" s="214" t="e">
        <f>VLOOKUP(G354,Lookups!$T$3:$U$2497,2,FALSE)</f>
        <v>#N/A</v>
      </c>
      <c r="G354" s="76" t="e">
        <f>VLOOKUP(E354,Lookups!$S$3:$T$2492,2,FALSE)</f>
        <v>#N/A</v>
      </c>
      <c r="H354" s="181" t="e">
        <f t="shared" ref="H354:H385" si="210">CONCATENATE(C354," ",G354)</f>
        <v>#N/A</v>
      </c>
      <c r="I354" s="465"/>
      <c r="J354" s="465"/>
      <c r="K354" s="538"/>
      <c r="L354" s="43"/>
      <c r="M354" s="220"/>
      <c r="N354" s="232"/>
      <c r="O354" s="223" t="e">
        <f>VLOOKUP(E354,Lookups!$AD$3:$AE$148,2,FALSE)</f>
        <v>#N/A</v>
      </c>
      <c r="P354" s="226" t="e">
        <f>VLOOKUP(E354,Lookups!$AH$3:$AI$148,2,FALSE)</f>
        <v>#N/A</v>
      </c>
      <c r="Q354" s="174" t="e">
        <f>VLOOKUP(E354,Lookups!$C$3:$D$249,2,FALSE)</f>
        <v>#N/A</v>
      </c>
      <c r="R354" s="227" t="e">
        <f>VLOOKUP(E354,Lookups!$C$3:$E$148,2,FALSE)</f>
        <v>#N/A</v>
      </c>
      <c r="S354" s="222"/>
      <c r="T354" s="423"/>
      <c r="U354" s="423"/>
      <c r="V354" s="423"/>
      <c r="W354" s="46">
        <f t="shared" si="183"/>
        <v>0</v>
      </c>
      <c r="X354" s="46">
        <f t="shared" si="184"/>
        <v>0</v>
      </c>
      <c r="Y354" s="71">
        <f t="shared" si="185"/>
        <v>0</v>
      </c>
      <c r="Z354" s="71"/>
      <c r="AA354" s="71"/>
      <c r="AB354" s="71"/>
      <c r="AC354" s="112">
        <f t="shared" si="186"/>
        <v>0</v>
      </c>
      <c r="AD354" s="112">
        <f t="shared" si="187"/>
        <v>0</v>
      </c>
      <c r="AE354" s="53">
        <f t="shared" si="188"/>
        <v>0</v>
      </c>
      <c r="AF354" s="47">
        <f t="shared" si="189"/>
        <v>0</v>
      </c>
      <c r="AG354" s="47">
        <f t="shared" si="190"/>
        <v>0</v>
      </c>
      <c r="AH354" s="47">
        <f t="shared" si="191"/>
        <v>0</v>
      </c>
      <c r="AI354" s="47">
        <f t="shared" si="192"/>
        <v>0</v>
      </c>
      <c r="AJ354" s="47">
        <f t="shared" si="193"/>
        <v>0</v>
      </c>
      <c r="AK354" s="48" t="e">
        <f t="shared" si="194"/>
        <v>#N/A</v>
      </c>
      <c r="AL354" s="48"/>
      <c r="AM354" s="48"/>
      <c r="AN354" s="145"/>
      <c r="AO354" s="145" t="e">
        <f t="shared" si="195"/>
        <v>#N/A</v>
      </c>
      <c r="AP354" s="145" t="e">
        <f t="shared" si="196"/>
        <v>#N/A</v>
      </c>
      <c r="AQ354" s="414" t="e">
        <f t="shared" si="197"/>
        <v>#N/A</v>
      </c>
      <c r="AR354" s="197" t="e">
        <f t="shared" si="182"/>
        <v>#N/A</v>
      </c>
      <c r="AS354" s="50" t="e">
        <f t="shared" si="203"/>
        <v>#N/A</v>
      </c>
      <c r="AT354" s="50" t="e">
        <f t="shared" si="204"/>
        <v>#N/A</v>
      </c>
      <c r="AU354" s="50" t="e">
        <f t="shared" si="205"/>
        <v>#N/A</v>
      </c>
      <c r="AV354" s="50" t="e">
        <f t="shared" si="206"/>
        <v>#N/A</v>
      </c>
      <c r="AW354" s="50" t="e">
        <f t="shared" si="207"/>
        <v>#N/A</v>
      </c>
      <c r="AX354" s="50" t="e">
        <f t="shared" si="208"/>
        <v>#N/A</v>
      </c>
      <c r="AY354" s="45" t="e">
        <f t="shared" si="209"/>
        <v>#N/A</v>
      </c>
      <c r="AZ354" s="45" t="e">
        <f t="shared" si="174"/>
        <v>#N/A</v>
      </c>
      <c r="BA354" s="460"/>
      <c r="BB354" s="455"/>
    </row>
    <row r="355" spans="1:54" ht="15" customHeight="1" x14ac:dyDescent="0.25">
      <c r="A355" s="468"/>
      <c r="B355" s="221" t="s">
        <v>652</v>
      </c>
      <c r="C355" s="229" t="s">
        <v>652</v>
      </c>
      <c r="D355" s="469"/>
      <c r="E355" s="420" t="s">
        <v>652</v>
      </c>
      <c r="F355" s="214" t="e">
        <f>VLOOKUP(G355,Lookups!$T$3:$U$2497,2,FALSE)</f>
        <v>#N/A</v>
      </c>
      <c r="G355" s="76" t="e">
        <f>VLOOKUP(E355,Lookups!$S$3:$T$2492,2,FALSE)</f>
        <v>#N/A</v>
      </c>
      <c r="H355" s="181" t="e">
        <f t="shared" si="210"/>
        <v>#N/A</v>
      </c>
      <c r="I355" s="465"/>
      <c r="J355" s="465"/>
      <c r="K355" s="538"/>
      <c r="L355" s="43"/>
      <c r="M355" s="220"/>
      <c r="N355" s="232"/>
      <c r="O355" s="223" t="e">
        <f>VLOOKUP(E355,Lookups!$AD$3:$AE$148,2,FALSE)</f>
        <v>#N/A</v>
      </c>
      <c r="P355" s="226" t="e">
        <f>VLOOKUP(E355,Lookups!$AH$3:$AI$148,2,FALSE)</f>
        <v>#N/A</v>
      </c>
      <c r="Q355" s="174" t="e">
        <f>VLOOKUP(E355,Lookups!$C$3:$D$249,2,FALSE)</f>
        <v>#N/A</v>
      </c>
      <c r="R355" s="227" t="e">
        <f>VLOOKUP(E355,Lookups!$C$3:$E$148,2,FALSE)</f>
        <v>#N/A</v>
      </c>
      <c r="S355" s="222"/>
      <c r="T355" s="423"/>
      <c r="U355" s="423"/>
      <c r="V355" s="423"/>
      <c r="W355" s="46">
        <f t="shared" si="183"/>
        <v>0</v>
      </c>
      <c r="X355" s="46">
        <f t="shared" si="184"/>
        <v>0</v>
      </c>
      <c r="Y355" s="71">
        <f t="shared" si="185"/>
        <v>0</v>
      </c>
      <c r="Z355" s="71"/>
      <c r="AA355" s="71"/>
      <c r="AB355" s="71"/>
      <c r="AC355" s="112">
        <f t="shared" si="186"/>
        <v>0</v>
      </c>
      <c r="AD355" s="112">
        <f t="shared" si="187"/>
        <v>0</v>
      </c>
      <c r="AE355" s="53">
        <f t="shared" si="188"/>
        <v>0</v>
      </c>
      <c r="AF355" s="47">
        <f t="shared" si="189"/>
        <v>0</v>
      </c>
      <c r="AG355" s="47">
        <f t="shared" si="190"/>
        <v>0</v>
      </c>
      <c r="AH355" s="47">
        <f t="shared" si="191"/>
        <v>0</v>
      </c>
      <c r="AI355" s="47">
        <f t="shared" si="192"/>
        <v>0</v>
      </c>
      <c r="AJ355" s="47">
        <f t="shared" si="193"/>
        <v>0</v>
      </c>
      <c r="AK355" s="48" t="e">
        <f t="shared" si="194"/>
        <v>#N/A</v>
      </c>
      <c r="AL355" s="48"/>
      <c r="AM355" s="48"/>
      <c r="AN355" s="145"/>
      <c r="AO355" s="145" t="e">
        <f t="shared" si="195"/>
        <v>#N/A</v>
      </c>
      <c r="AP355" s="145" t="e">
        <f t="shared" si="196"/>
        <v>#N/A</v>
      </c>
      <c r="AQ355" s="414" t="e">
        <f t="shared" si="197"/>
        <v>#N/A</v>
      </c>
      <c r="AR355" s="197" t="e">
        <f t="shared" si="182"/>
        <v>#N/A</v>
      </c>
      <c r="AS355" s="50" t="e">
        <f t="shared" si="203"/>
        <v>#N/A</v>
      </c>
      <c r="AT355" s="50" t="e">
        <f t="shared" si="204"/>
        <v>#N/A</v>
      </c>
      <c r="AU355" s="50" t="e">
        <f t="shared" si="205"/>
        <v>#N/A</v>
      </c>
      <c r="AV355" s="50" t="e">
        <f t="shared" si="206"/>
        <v>#N/A</v>
      </c>
      <c r="AW355" s="50" t="e">
        <f t="shared" si="207"/>
        <v>#N/A</v>
      </c>
      <c r="AX355" s="50" t="e">
        <f t="shared" si="208"/>
        <v>#N/A</v>
      </c>
      <c r="AY355" s="45" t="e">
        <f t="shared" si="209"/>
        <v>#N/A</v>
      </c>
      <c r="AZ355" s="45" t="e">
        <f t="shared" si="174"/>
        <v>#N/A</v>
      </c>
      <c r="BA355" s="460"/>
      <c r="BB355" s="455"/>
    </row>
    <row r="356" spans="1:54" ht="15" customHeight="1" x14ac:dyDescent="0.25">
      <c r="A356" s="468"/>
      <c r="B356" s="221" t="s">
        <v>652</v>
      </c>
      <c r="C356" s="229" t="s">
        <v>652</v>
      </c>
      <c r="D356" s="469"/>
      <c r="E356" s="420" t="s">
        <v>652</v>
      </c>
      <c r="F356" s="214" t="e">
        <f>VLOOKUP(G356,Lookups!$T$3:$U$2497,2,FALSE)</f>
        <v>#N/A</v>
      </c>
      <c r="G356" s="76" t="e">
        <f>VLOOKUP(E356,Lookups!$S$3:$T$2492,2,FALSE)</f>
        <v>#N/A</v>
      </c>
      <c r="H356" s="181" t="e">
        <f t="shared" si="210"/>
        <v>#N/A</v>
      </c>
      <c r="I356" s="465"/>
      <c r="J356" s="465"/>
      <c r="K356" s="538"/>
      <c r="L356" s="43"/>
      <c r="M356" s="220"/>
      <c r="N356" s="232"/>
      <c r="O356" s="223" t="e">
        <f>VLOOKUP(E356,Lookups!$AD$3:$AE$148,2,FALSE)</f>
        <v>#N/A</v>
      </c>
      <c r="P356" s="226" t="e">
        <f>VLOOKUP(E356,Lookups!$AH$3:$AI$148,2,FALSE)</f>
        <v>#N/A</v>
      </c>
      <c r="Q356" s="174" t="e">
        <f>VLOOKUP(E356,Lookups!$C$3:$D$249,2,FALSE)</f>
        <v>#N/A</v>
      </c>
      <c r="R356" s="227" t="e">
        <f>VLOOKUP(E356,Lookups!$C$3:$E$148,2,FALSE)</f>
        <v>#N/A</v>
      </c>
      <c r="S356" s="222"/>
      <c r="T356" s="423"/>
      <c r="U356" s="423"/>
      <c r="V356" s="423"/>
      <c r="W356" s="46">
        <f t="shared" si="183"/>
        <v>0</v>
      </c>
      <c r="X356" s="46">
        <f t="shared" si="184"/>
        <v>0</v>
      </c>
      <c r="Y356" s="71">
        <f t="shared" si="185"/>
        <v>0</v>
      </c>
      <c r="Z356" s="71"/>
      <c r="AA356" s="71"/>
      <c r="AB356" s="71"/>
      <c r="AC356" s="112">
        <f t="shared" si="186"/>
        <v>0</v>
      </c>
      <c r="AD356" s="112">
        <f t="shared" si="187"/>
        <v>0</v>
      </c>
      <c r="AE356" s="53">
        <f t="shared" si="188"/>
        <v>0</v>
      </c>
      <c r="AF356" s="47">
        <f t="shared" si="189"/>
        <v>0</v>
      </c>
      <c r="AG356" s="47">
        <f t="shared" si="190"/>
        <v>0</v>
      </c>
      <c r="AH356" s="47">
        <f t="shared" si="191"/>
        <v>0</v>
      </c>
      <c r="AI356" s="47">
        <f t="shared" si="192"/>
        <v>0</v>
      </c>
      <c r="AJ356" s="47">
        <f t="shared" si="193"/>
        <v>0</v>
      </c>
      <c r="AK356" s="48" t="e">
        <f t="shared" si="194"/>
        <v>#N/A</v>
      </c>
      <c r="AL356" s="48"/>
      <c r="AM356" s="48"/>
      <c r="AN356" s="145"/>
      <c r="AO356" s="145" t="e">
        <f t="shared" si="195"/>
        <v>#N/A</v>
      </c>
      <c r="AP356" s="145" t="e">
        <f t="shared" si="196"/>
        <v>#N/A</v>
      </c>
      <c r="AQ356" s="414" t="e">
        <f t="shared" si="197"/>
        <v>#N/A</v>
      </c>
      <c r="AR356" s="197" t="e">
        <f t="shared" ref="AR356:AR387" si="211">AQ356/12</f>
        <v>#N/A</v>
      </c>
      <c r="AS356" s="50" t="e">
        <f t="shared" si="203"/>
        <v>#N/A</v>
      </c>
      <c r="AT356" s="50" t="e">
        <f t="shared" si="204"/>
        <v>#N/A</v>
      </c>
      <c r="AU356" s="50" t="e">
        <f t="shared" si="205"/>
        <v>#N/A</v>
      </c>
      <c r="AV356" s="50" t="e">
        <f t="shared" si="206"/>
        <v>#N/A</v>
      </c>
      <c r="AW356" s="50" t="e">
        <f t="shared" si="207"/>
        <v>#N/A</v>
      </c>
      <c r="AX356" s="50" t="e">
        <f t="shared" si="208"/>
        <v>#N/A</v>
      </c>
      <c r="AY356" s="45" t="e">
        <f t="shared" si="209"/>
        <v>#N/A</v>
      </c>
      <c r="AZ356" s="45" t="e">
        <f t="shared" si="174"/>
        <v>#N/A</v>
      </c>
      <c r="BA356" s="460"/>
      <c r="BB356" s="455"/>
    </row>
    <row r="357" spans="1:54" ht="15" customHeight="1" x14ac:dyDescent="0.25">
      <c r="A357" s="468"/>
      <c r="B357" s="221" t="s">
        <v>652</v>
      </c>
      <c r="C357" s="229" t="s">
        <v>652</v>
      </c>
      <c r="D357" s="469"/>
      <c r="E357" s="420" t="s">
        <v>652</v>
      </c>
      <c r="F357" s="214" t="e">
        <f>VLOOKUP(G357,Lookups!$T$3:$U$2497,2,FALSE)</f>
        <v>#N/A</v>
      </c>
      <c r="G357" s="76" t="e">
        <f>VLOOKUP(E357,Lookups!$S$3:$T$2492,2,FALSE)</f>
        <v>#N/A</v>
      </c>
      <c r="H357" s="181" t="e">
        <f t="shared" si="210"/>
        <v>#N/A</v>
      </c>
      <c r="I357" s="465"/>
      <c r="J357" s="465"/>
      <c r="K357" s="538"/>
      <c r="L357" s="43"/>
      <c r="M357" s="220"/>
      <c r="N357" s="232"/>
      <c r="O357" s="223" t="e">
        <f>VLOOKUP(E357,Lookups!$AD$3:$AE$148,2,FALSE)</f>
        <v>#N/A</v>
      </c>
      <c r="P357" s="226" t="e">
        <f>VLOOKUP(E357,Lookups!$AH$3:$AI$148,2,FALSE)</f>
        <v>#N/A</v>
      </c>
      <c r="Q357" s="174" t="e">
        <f>VLOOKUP(E357,Lookups!$C$3:$D$249,2,FALSE)</f>
        <v>#N/A</v>
      </c>
      <c r="R357" s="227" t="e">
        <f>VLOOKUP(E357,Lookups!$C$3:$E$148,2,FALSE)</f>
        <v>#N/A</v>
      </c>
      <c r="S357" s="222"/>
      <c r="T357" s="423"/>
      <c r="U357" s="423"/>
      <c r="V357" s="423"/>
      <c r="W357" s="46">
        <f t="shared" si="183"/>
        <v>0</v>
      </c>
      <c r="X357" s="46">
        <f t="shared" si="184"/>
        <v>0</v>
      </c>
      <c r="Y357" s="71">
        <f t="shared" si="185"/>
        <v>0</v>
      </c>
      <c r="Z357" s="71"/>
      <c r="AA357" s="71"/>
      <c r="AB357" s="71"/>
      <c r="AC357" s="112">
        <f t="shared" si="186"/>
        <v>0</v>
      </c>
      <c r="AD357" s="112">
        <f t="shared" si="187"/>
        <v>0</v>
      </c>
      <c r="AE357" s="53">
        <f t="shared" si="188"/>
        <v>0</v>
      </c>
      <c r="AF357" s="47">
        <f t="shared" si="189"/>
        <v>0</v>
      </c>
      <c r="AG357" s="47">
        <f t="shared" si="190"/>
        <v>0</v>
      </c>
      <c r="AH357" s="47">
        <f t="shared" si="191"/>
        <v>0</v>
      </c>
      <c r="AI357" s="47">
        <f t="shared" si="192"/>
        <v>0</v>
      </c>
      <c r="AJ357" s="47">
        <f t="shared" si="193"/>
        <v>0</v>
      </c>
      <c r="AK357" s="48" t="e">
        <f t="shared" si="194"/>
        <v>#N/A</v>
      </c>
      <c r="AL357" s="48"/>
      <c r="AM357" s="48"/>
      <c r="AN357" s="145"/>
      <c r="AO357" s="145" t="e">
        <f t="shared" si="195"/>
        <v>#N/A</v>
      </c>
      <c r="AP357" s="145" t="e">
        <f t="shared" si="196"/>
        <v>#N/A</v>
      </c>
      <c r="AQ357" s="414" t="e">
        <f t="shared" si="197"/>
        <v>#N/A</v>
      </c>
      <c r="AR357" s="197" t="e">
        <f t="shared" si="211"/>
        <v>#N/A</v>
      </c>
      <c r="AS357" s="50" t="e">
        <f t="shared" si="203"/>
        <v>#N/A</v>
      </c>
      <c r="AT357" s="50" t="e">
        <f t="shared" si="204"/>
        <v>#N/A</v>
      </c>
      <c r="AU357" s="50" t="e">
        <f t="shared" si="205"/>
        <v>#N/A</v>
      </c>
      <c r="AV357" s="50" t="e">
        <f t="shared" si="206"/>
        <v>#N/A</v>
      </c>
      <c r="AW357" s="50" t="e">
        <f t="shared" si="207"/>
        <v>#N/A</v>
      </c>
      <c r="AX357" s="50" t="e">
        <f t="shared" si="208"/>
        <v>#N/A</v>
      </c>
      <c r="AY357" s="45" t="e">
        <f t="shared" si="209"/>
        <v>#N/A</v>
      </c>
      <c r="AZ357" s="45" t="e">
        <f t="shared" si="174"/>
        <v>#N/A</v>
      </c>
      <c r="BA357" s="460"/>
      <c r="BB357" s="455"/>
    </row>
    <row r="358" spans="1:54" ht="15" customHeight="1" x14ac:dyDescent="0.25">
      <c r="A358" s="468"/>
      <c r="B358" s="221" t="s">
        <v>652</v>
      </c>
      <c r="C358" s="229" t="s">
        <v>652</v>
      </c>
      <c r="D358" s="469"/>
      <c r="E358" s="420" t="s">
        <v>652</v>
      </c>
      <c r="F358" s="214" t="e">
        <f>VLOOKUP(G358,Lookups!$T$3:$U$2497,2,FALSE)</f>
        <v>#N/A</v>
      </c>
      <c r="G358" s="76" t="e">
        <f>VLOOKUP(E358,Lookups!$S$3:$T$2492,2,FALSE)</f>
        <v>#N/A</v>
      </c>
      <c r="H358" s="181" t="e">
        <f t="shared" si="210"/>
        <v>#N/A</v>
      </c>
      <c r="I358" s="465"/>
      <c r="J358" s="465"/>
      <c r="K358" s="538"/>
      <c r="L358" s="43"/>
      <c r="M358" s="220"/>
      <c r="N358" s="232"/>
      <c r="O358" s="223" t="e">
        <f>VLOOKUP(E358,Lookups!$AD$3:$AE$148,2,FALSE)</f>
        <v>#N/A</v>
      </c>
      <c r="P358" s="226" t="e">
        <f>VLOOKUP(E358,Lookups!$AH$3:$AI$148,2,FALSE)</f>
        <v>#N/A</v>
      </c>
      <c r="Q358" s="174" t="e">
        <f>VLOOKUP(E358,Lookups!$C$3:$D$249,2,FALSE)</f>
        <v>#N/A</v>
      </c>
      <c r="R358" s="227" t="e">
        <f>VLOOKUP(E358,Lookups!$C$3:$E$148,2,FALSE)</f>
        <v>#N/A</v>
      </c>
      <c r="S358" s="222"/>
      <c r="T358" s="423"/>
      <c r="U358" s="423"/>
      <c r="V358" s="423"/>
      <c r="W358" s="46">
        <f t="shared" si="183"/>
        <v>0</v>
      </c>
      <c r="X358" s="46">
        <f t="shared" si="184"/>
        <v>0</v>
      </c>
      <c r="Y358" s="71">
        <f t="shared" si="185"/>
        <v>0</v>
      </c>
      <c r="Z358" s="71"/>
      <c r="AA358" s="71"/>
      <c r="AB358" s="71"/>
      <c r="AC358" s="112">
        <f t="shared" si="186"/>
        <v>0</v>
      </c>
      <c r="AD358" s="112">
        <f t="shared" si="187"/>
        <v>0</v>
      </c>
      <c r="AE358" s="53">
        <f t="shared" si="188"/>
        <v>0</v>
      </c>
      <c r="AF358" s="47">
        <f t="shared" si="189"/>
        <v>0</v>
      </c>
      <c r="AG358" s="47">
        <f t="shared" si="190"/>
        <v>0</v>
      </c>
      <c r="AH358" s="47">
        <f t="shared" si="191"/>
        <v>0</v>
      </c>
      <c r="AI358" s="47">
        <f t="shared" si="192"/>
        <v>0</v>
      </c>
      <c r="AJ358" s="47">
        <f t="shared" si="193"/>
        <v>0</v>
      </c>
      <c r="AK358" s="48" t="e">
        <f t="shared" si="194"/>
        <v>#N/A</v>
      </c>
      <c r="AL358" s="48"/>
      <c r="AM358" s="48"/>
      <c r="AN358" s="145"/>
      <c r="AO358" s="145" t="e">
        <f t="shared" si="195"/>
        <v>#N/A</v>
      </c>
      <c r="AP358" s="145" t="e">
        <f t="shared" si="196"/>
        <v>#N/A</v>
      </c>
      <c r="AQ358" s="414" t="e">
        <f t="shared" si="197"/>
        <v>#N/A</v>
      </c>
      <c r="AR358" s="197" t="e">
        <f t="shared" si="211"/>
        <v>#N/A</v>
      </c>
      <c r="AS358" s="50" t="e">
        <f t="shared" si="203"/>
        <v>#N/A</v>
      </c>
      <c r="AT358" s="50" t="e">
        <f t="shared" si="204"/>
        <v>#N/A</v>
      </c>
      <c r="AU358" s="50" t="e">
        <f t="shared" si="205"/>
        <v>#N/A</v>
      </c>
      <c r="AV358" s="50" t="e">
        <f t="shared" si="206"/>
        <v>#N/A</v>
      </c>
      <c r="AW358" s="50" t="e">
        <f t="shared" si="207"/>
        <v>#N/A</v>
      </c>
      <c r="AX358" s="50" t="e">
        <f t="shared" si="208"/>
        <v>#N/A</v>
      </c>
      <c r="AY358" s="45" t="e">
        <f t="shared" si="209"/>
        <v>#N/A</v>
      </c>
      <c r="AZ358" s="45" t="e">
        <f t="shared" si="174"/>
        <v>#N/A</v>
      </c>
      <c r="BA358" s="460"/>
      <c r="BB358" s="455"/>
    </row>
    <row r="359" spans="1:54" ht="15" customHeight="1" x14ac:dyDescent="0.25">
      <c r="A359" s="468"/>
      <c r="B359" s="221" t="s">
        <v>652</v>
      </c>
      <c r="C359" s="229" t="s">
        <v>652</v>
      </c>
      <c r="D359" s="469"/>
      <c r="E359" s="420" t="s">
        <v>652</v>
      </c>
      <c r="F359" s="214" t="e">
        <f>VLOOKUP(G359,Lookups!$T$3:$U$2497,2,FALSE)</f>
        <v>#N/A</v>
      </c>
      <c r="G359" s="76" t="e">
        <f>VLOOKUP(E359,Lookups!$S$3:$T$2492,2,FALSE)</f>
        <v>#N/A</v>
      </c>
      <c r="H359" s="181" t="e">
        <f t="shared" si="210"/>
        <v>#N/A</v>
      </c>
      <c r="I359" s="465"/>
      <c r="J359" s="465"/>
      <c r="K359" s="538"/>
      <c r="L359" s="43"/>
      <c r="M359" s="220"/>
      <c r="N359" s="232"/>
      <c r="O359" s="223" t="e">
        <f>VLOOKUP(E359,Lookups!$AD$3:$AE$148,2,FALSE)</f>
        <v>#N/A</v>
      </c>
      <c r="P359" s="226" t="e">
        <f>VLOOKUP(E359,Lookups!$AH$3:$AI$148,2,FALSE)</f>
        <v>#N/A</v>
      </c>
      <c r="Q359" s="174" t="e">
        <f>VLOOKUP(E359,Lookups!$C$3:$D$249,2,FALSE)</f>
        <v>#N/A</v>
      </c>
      <c r="R359" s="227" t="e">
        <f>VLOOKUP(E359,Lookups!$C$3:$E$148,2,FALSE)</f>
        <v>#N/A</v>
      </c>
      <c r="S359" s="222"/>
      <c r="T359" s="423"/>
      <c r="U359" s="423"/>
      <c r="V359" s="423"/>
      <c r="W359" s="46">
        <f t="shared" si="183"/>
        <v>0</v>
      </c>
      <c r="X359" s="46">
        <f t="shared" si="184"/>
        <v>0</v>
      </c>
      <c r="Y359" s="71">
        <f t="shared" si="185"/>
        <v>0</v>
      </c>
      <c r="Z359" s="71"/>
      <c r="AA359" s="71"/>
      <c r="AB359" s="71"/>
      <c r="AC359" s="112">
        <f t="shared" si="186"/>
        <v>0</v>
      </c>
      <c r="AD359" s="112">
        <f t="shared" si="187"/>
        <v>0</v>
      </c>
      <c r="AE359" s="53">
        <f t="shared" si="188"/>
        <v>0</v>
      </c>
      <c r="AF359" s="47">
        <f t="shared" si="189"/>
        <v>0</v>
      </c>
      <c r="AG359" s="47">
        <f t="shared" si="190"/>
        <v>0</v>
      </c>
      <c r="AH359" s="47">
        <f t="shared" si="191"/>
        <v>0</v>
      </c>
      <c r="AI359" s="47">
        <f t="shared" si="192"/>
        <v>0</v>
      </c>
      <c r="AJ359" s="47">
        <f t="shared" si="193"/>
        <v>0</v>
      </c>
      <c r="AK359" s="48" t="e">
        <f t="shared" si="194"/>
        <v>#N/A</v>
      </c>
      <c r="AL359" s="48"/>
      <c r="AM359" s="48"/>
      <c r="AN359" s="145"/>
      <c r="AO359" s="145" t="e">
        <f t="shared" si="195"/>
        <v>#N/A</v>
      </c>
      <c r="AP359" s="145" t="e">
        <f t="shared" si="196"/>
        <v>#N/A</v>
      </c>
      <c r="AQ359" s="414" t="e">
        <f t="shared" si="197"/>
        <v>#N/A</v>
      </c>
      <c r="AR359" s="197" t="e">
        <f t="shared" si="211"/>
        <v>#N/A</v>
      </c>
      <c r="AS359" s="50" t="e">
        <f t="shared" si="203"/>
        <v>#N/A</v>
      </c>
      <c r="AT359" s="50" t="e">
        <f t="shared" si="204"/>
        <v>#N/A</v>
      </c>
      <c r="AU359" s="50" t="e">
        <f t="shared" si="205"/>
        <v>#N/A</v>
      </c>
      <c r="AV359" s="50" t="e">
        <f t="shared" si="206"/>
        <v>#N/A</v>
      </c>
      <c r="AW359" s="50" t="e">
        <f t="shared" si="207"/>
        <v>#N/A</v>
      </c>
      <c r="AX359" s="50" t="e">
        <f t="shared" si="208"/>
        <v>#N/A</v>
      </c>
      <c r="AY359" s="45" t="e">
        <f t="shared" si="209"/>
        <v>#N/A</v>
      </c>
      <c r="AZ359" s="45" t="e">
        <f t="shared" si="174"/>
        <v>#N/A</v>
      </c>
      <c r="BA359" s="460"/>
      <c r="BB359" s="470"/>
    </row>
    <row r="360" spans="1:54" ht="15" customHeight="1" x14ac:dyDescent="0.25">
      <c r="A360" s="208"/>
      <c r="B360" s="84" t="s">
        <v>652</v>
      </c>
      <c r="C360" s="213" t="s">
        <v>652</v>
      </c>
      <c r="D360" s="188"/>
      <c r="E360" s="191" t="s">
        <v>652</v>
      </c>
      <c r="F360" s="214" t="e">
        <f>VLOOKUP(G360,Lookups!$T$3:$U$2497,2,FALSE)</f>
        <v>#N/A</v>
      </c>
      <c r="G360" s="76" t="e">
        <f>VLOOKUP(E360,Lookups!$S$3:$T$2492,2,FALSE)</f>
        <v>#N/A</v>
      </c>
      <c r="H360" s="181" t="e">
        <f t="shared" si="210"/>
        <v>#N/A</v>
      </c>
      <c r="I360" s="162"/>
      <c r="J360" s="162"/>
      <c r="K360" s="163"/>
      <c r="L360" s="43"/>
      <c r="M360" s="154"/>
      <c r="N360" s="225"/>
      <c r="O360" s="223" t="e">
        <f>VLOOKUP(E360,Lookups!$AD$3:$AE$148,2,FALSE)</f>
        <v>#N/A</v>
      </c>
      <c r="P360" s="226" t="e">
        <f>VLOOKUP(E360,Lookups!$AH$3:$AI$148,2,FALSE)</f>
        <v>#N/A</v>
      </c>
      <c r="Q360" s="174" t="e">
        <f>VLOOKUP(E360,Lookups!$C$3:$D$249,2,FALSE)</f>
        <v>#N/A</v>
      </c>
      <c r="R360" s="227" t="e">
        <f>VLOOKUP(E360,Lookups!$C$3:$E$148,2,FALSE)</f>
        <v>#N/A</v>
      </c>
      <c r="S360" s="156"/>
      <c r="T360" s="423"/>
      <c r="U360" s="423"/>
      <c r="V360" s="423"/>
      <c r="W360" s="46">
        <f t="shared" si="183"/>
        <v>0</v>
      </c>
      <c r="X360" s="46">
        <f t="shared" si="184"/>
        <v>0</v>
      </c>
      <c r="Y360" s="71">
        <f t="shared" si="185"/>
        <v>0</v>
      </c>
      <c r="Z360" s="71"/>
      <c r="AA360" s="71"/>
      <c r="AB360" s="71"/>
      <c r="AC360" s="112">
        <f t="shared" si="186"/>
        <v>0</v>
      </c>
      <c r="AD360" s="112">
        <f t="shared" si="187"/>
        <v>0</v>
      </c>
      <c r="AE360" s="53">
        <f t="shared" si="188"/>
        <v>0</v>
      </c>
      <c r="AF360" s="47">
        <f t="shared" si="189"/>
        <v>0</v>
      </c>
      <c r="AG360" s="47">
        <f t="shared" si="190"/>
        <v>0</v>
      </c>
      <c r="AH360" s="47">
        <f t="shared" si="191"/>
        <v>0</v>
      </c>
      <c r="AI360" s="47">
        <f t="shared" si="192"/>
        <v>0</v>
      </c>
      <c r="AJ360" s="47">
        <f t="shared" si="193"/>
        <v>0</v>
      </c>
      <c r="AK360" s="48" t="e">
        <f t="shared" si="194"/>
        <v>#N/A</v>
      </c>
      <c r="AL360" s="48"/>
      <c r="AM360" s="48"/>
      <c r="AN360" s="145"/>
      <c r="AO360" s="145" t="e">
        <f t="shared" si="195"/>
        <v>#N/A</v>
      </c>
      <c r="AP360" s="145" t="e">
        <f t="shared" si="196"/>
        <v>#N/A</v>
      </c>
      <c r="AQ360" s="414" t="e">
        <f t="shared" si="197"/>
        <v>#N/A</v>
      </c>
      <c r="AR360" s="197" t="e">
        <f t="shared" si="211"/>
        <v>#N/A</v>
      </c>
      <c r="AS360" s="50"/>
      <c r="AT360" s="50"/>
      <c r="AU360" s="50"/>
      <c r="AV360" s="50"/>
      <c r="AW360" s="50"/>
      <c r="AX360" s="50"/>
      <c r="AY360" s="45">
        <f t="shared" si="209"/>
        <v>0</v>
      </c>
      <c r="AZ360" s="45">
        <f t="shared" si="174"/>
        <v>0</v>
      </c>
      <c r="BA360" s="431"/>
      <c r="BB360" s="244"/>
    </row>
    <row r="361" spans="1:54" ht="15" customHeight="1" x14ac:dyDescent="0.25">
      <c r="A361" s="208"/>
      <c r="B361" s="84" t="s">
        <v>652</v>
      </c>
      <c r="C361" s="213" t="s">
        <v>652</v>
      </c>
      <c r="D361" s="188"/>
      <c r="E361" s="191" t="s">
        <v>652</v>
      </c>
      <c r="F361" s="214" t="e">
        <f>VLOOKUP(G361,Lookups!$T$3:$U$2497,2,FALSE)</f>
        <v>#N/A</v>
      </c>
      <c r="G361" s="76" t="e">
        <f>VLOOKUP(E361,Lookups!$S$3:$T$2492,2,FALSE)</f>
        <v>#N/A</v>
      </c>
      <c r="H361" s="181" t="e">
        <f t="shared" si="210"/>
        <v>#N/A</v>
      </c>
      <c r="I361" s="162"/>
      <c r="J361" s="162"/>
      <c r="K361" s="163"/>
      <c r="L361" s="43"/>
      <c r="M361" s="154"/>
      <c r="N361" s="225"/>
      <c r="O361" s="223" t="e">
        <f>VLOOKUP(E361,Lookups!$AD$3:$AE$148,2,FALSE)</f>
        <v>#N/A</v>
      </c>
      <c r="P361" s="226" t="e">
        <f>VLOOKUP(E361,Lookups!$AH$3:$AI$148,2,FALSE)</f>
        <v>#N/A</v>
      </c>
      <c r="Q361" s="174" t="e">
        <f>VLOOKUP(E361,Lookups!$C$3:$D$249,2,FALSE)</f>
        <v>#N/A</v>
      </c>
      <c r="R361" s="227" t="e">
        <f>VLOOKUP(E361,Lookups!$C$3:$E$148,2,FALSE)</f>
        <v>#N/A</v>
      </c>
      <c r="S361" s="156"/>
      <c r="T361" s="423"/>
      <c r="U361" s="423"/>
      <c r="V361" s="423"/>
      <c r="W361" s="46">
        <f t="shared" si="183"/>
        <v>0</v>
      </c>
      <c r="X361" s="46">
        <f t="shared" si="184"/>
        <v>0</v>
      </c>
      <c r="Y361" s="71">
        <f t="shared" si="185"/>
        <v>0</v>
      </c>
      <c r="Z361" s="71"/>
      <c r="AA361" s="71"/>
      <c r="AB361" s="71"/>
      <c r="AC361" s="112">
        <f t="shared" si="186"/>
        <v>0</v>
      </c>
      <c r="AD361" s="112">
        <f t="shared" si="187"/>
        <v>0</v>
      </c>
      <c r="AE361" s="53">
        <f t="shared" si="188"/>
        <v>0</v>
      </c>
      <c r="AF361" s="47">
        <f t="shared" si="189"/>
        <v>0</v>
      </c>
      <c r="AG361" s="47">
        <f t="shared" si="190"/>
        <v>0</v>
      </c>
      <c r="AH361" s="47">
        <f t="shared" si="191"/>
        <v>0</v>
      </c>
      <c r="AI361" s="47">
        <f t="shared" si="192"/>
        <v>0</v>
      </c>
      <c r="AJ361" s="47">
        <f t="shared" si="193"/>
        <v>0</v>
      </c>
      <c r="AK361" s="48" t="e">
        <f t="shared" si="194"/>
        <v>#N/A</v>
      </c>
      <c r="AL361" s="48"/>
      <c r="AM361" s="48"/>
      <c r="AN361" s="145"/>
      <c r="AO361" s="145" t="e">
        <f t="shared" si="195"/>
        <v>#N/A</v>
      </c>
      <c r="AP361" s="145" t="e">
        <f t="shared" si="196"/>
        <v>#N/A</v>
      </c>
      <c r="AQ361" s="414" t="e">
        <f t="shared" si="197"/>
        <v>#N/A</v>
      </c>
      <c r="AR361" s="197" t="e">
        <f t="shared" si="211"/>
        <v>#N/A</v>
      </c>
      <c r="AS361" s="50"/>
      <c r="AT361" s="50"/>
      <c r="AU361" s="50"/>
      <c r="AV361" s="50"/>
      <c r="AW361" s="50"/>
      <c r="AX361" s="50"/>
      <c r="AY361" s="45">
        <f t="shared" si="209"/>
        <v>0</v>
      </c>
      <c r="AZ361" s="45">
        <f t="shared" si="174"/>
        <v>0</v>
      </c>
      <c r="BA361" s="431"/>
      <c r="BB361" s="244"/>
    </row>
    <row r="362" spans="1:54" ht="15" customHeight="1" x14ac:dyDescent="0.25">
      <c r="A362" s="208"/>
      <c r="B362" s="84" t="s">
        <v>652</v>
      </c>
      <c r="C362" s="213" t="s">
        <v>652</v>
      </c>
      <c r="D362" s="188"/>
      <c r="E362" s="191" t="s">
        <v>652</v>
      </c>
      <c r="F362" s="214" t="e">
        <f>VLOOKUP(G362,Lookups!$T$3:$U$2497,2,FALSE)</f>
        <v>#N/A</v>
      </c>
      <c r="G362" s="76" t="e">
        <f>VLOOKUP(E362,Lookups!$S$3:$T$2492,2,FALSE)</f>
        <v>#N/A</v>
      </c>
      <c r="H362" s="181" t="e">
        <f t="shared" si="210"/>
        <v>#N/A</v>
      </c>
      <c r="I362" s="162"/>
      <c r="J362" s="162"/>
      <c r="K362" s="163"/>
      <c r="L362" s="43"/>
      <c r="M362" s="154"/>
      <c r="N362" s="225"/>
      <c r="O362" s="223" t="e">
        <f>VLOOKUP(E362,Lookups!$AD$3:$AE$148,2,FALSE)</f>
        <v>#N/A</v>
      </c>
      <c r="P362" s="226" t="e">
        <f>VLOOKUP(E362,Lookups!$AH$3:$AI$148,2,FALSE)</f>
        <v>#N/A</v>
      </c>
      <c r="Q362" s="174" t="e">
        <f>VLOOKUP(E362,Lookups!$C$3:$D$249,2,FALSE)</f>
        <v>#N/A</v>
      </c>
      <c r="R362" s="227" t="e">
        <f>VLOOKUP(E362,Lookups!$C$3:$E$148,2,FALSE)</f>
        <v>#N/A</v>
      </c>
      <c r="S362" s="156"/>
      <c r="T362" s="423"/>
      <c r="U362" s="423"/>
      <c r="V362" s="423"/>
      <c r="W362" s="46">
        <f t="shared" si="183"/>
        <v>0</v>
      </c>
      <c r="X362" s="46">
        <f t="shared" si="184"/>
        <v>0</v>
      </c>
      <c r="Y362" s="71">
        <f t="shared" si="185"/>
        <v>0</v>
      </c>
      <c r="Z362" s="71"/>
      <c r="AA362" s="71"/>
      <c r="AB362" s="71"/>
      <c r="AC362" s="112">
        <f t="shared" si="186"/>
        <v>0</v>
      </c>
      <c r="AD362" s="112">
        <f t="shared" si="187"/>
        <v>0</v>
      </c>
      <c r="AE362" s="53">
        <f t="shared" si="188"/>
        <v>0</v>
      </c>
      <c r="AF362" s="47">
        <f t="shared" si="189"/>
        <v>0</v>
      </c>
      <c r="AG362" s="47">
        <f t="shared" si="190"/>
        <v>0</v>
      </c>
      <c r="AH362" s="47">
        <f t="shared" si="191"/>
        <v>0</v>
      </c>
      <c r="AI362" s="47">
        <f t="shared" si="192"/>
        <v>0</v>
      </c>
      <c r="AJ362" s="47">
        <f t="shared" si="193"/>
        <v>0</v>
      </c>
      <c r="AK362" s="48" t="e">
        <f t="shared" si="194"/>
        <v>#N/A</v>
      </c>
      <c r="AL362" s="48"/>
      <c r="AM362" s="48"/>
      <c r="AN362" s="145"/>
      <c r="AO362" s="145" t="e">
        <f t="shared" si="195"/>
        <v>#N/A</v>
      </c>
      <c r="AP362" s="145" t="e">
        <f t="shared" si="196"/>
        <v>#N/A</v>
      </c>
      <c r="AQ362" s="414" t="e">
        <f t="shared" si="197"/>
        <v>#N/A</v>
      </c>
      <c r="AR362" s="197" t="e">
        <f t="shared" si="211"/>
        <v>#N/A</v>
      </c>
      <c r="AS362" s="50"/>
      <c r="AT362" s="50"/>
      <c r="AU362" s="50"/>
      <c r="AV362" s="50"/>
      <c r="AW362" s="50"/>
      <c r="AX362" s="50"/>
      <c r="AY362" s="45">
        <f t="shared" si="209"/>
        <v>0</v>
      </c>
      <c r="AZ362" s="45">
        <f t="shared" si="174"/>
        <v>0</v>
      </c>
      <c r="BA362" s="431"/>
      <c r="BB362" s="244"/>
    </row>
    <row r="363" spans="1:54" ht="15" customHeight="1" x14ac:dyDescent="0.25">
      <c r="A363" s="208"/>
      <c r="B363" s="84" t="s">
        <v>652</v>
      </c>
      <c r="C363" s="213" t="s">
        <v>652</v>
      </c>
      <c r="D363" s="188"/>
      <c r="E363" s="191" t="s">
        <v>652</v>
      </c>
      <c r="F363" s="214" t="e">
        <f>VLOOKUP(G363,Lookups!$T$3:$U$2497,2,FALSE)</f>
        <v>#N/A</v>
      </c>
      <c r="G363" s="76" t="e">
        <f>VLOOKUP(E363,Lookups!$S$3:$T$2492,2,FALSE)</f>
        <v>#N/A</v>
      </c>
      <c r="H363" s="181" t="e">
        <f t="shared" si="210"/>
        <v>#N/A</v>
      </c>
      <c r="I363" s="162"/>
      <c r="J363" s="162"/>
      <c r="K363" s="163"/>
      <c r="L363" s="43"/>
      <c r="M363" s="154"/>
      <c r="N363" s="225"/>
      <c r="O363" s="223" t="e">
        <f>VLOOKUP(E363,Lookups!$AD$3:$AE$148,2,FALSE)</f>
        <v>#N/A</v>
      </c>
      <c r="P363" s="226" t="e">
        <f>VLOOKUP(E363,Lookups!$AH$3:$AI$148,2,FALSE)</f>
        <v>#N/A</v>
      </c>
      <c r="Q363" s="174" t="e">
        <f>VLOOKUP(E363,Lookups!$C$3:$D$249,2,FALSE)</f>
        <v>#N/A</v>
      </c>
      <c r="R363" s="227" t="e">
        <f>VLOOKUP(E363,Lookups!$C$3:$E$148,2,FALSE)</f>
        <v>#N/A</v>
      </c>
      <c r="S363" s="156"/>
      <c r="T363" s="423"/>
      <c r="U363" s="423"/>
      <c r="V363" s="423"/>
      <c r="W363" s="46">
        <f t="shared" si="183"/>
        <v>0</v>
      </c>
      <c r="X363" s="46">
        <f t="shared" si="184"/>
        <v>0</v>
      </c>
      <c r="Y363" s="71">
        <f t="shared" si="185"/>
        <v>0</v>
      </c>
      <c r="Z363" s="71"/>
      <c r="AA363" s="71"/>
      <c r="AB363" s="71"/>
      <c r="AC363" s="112">
        <f t="shared" si="186"/>
        <v>0</v>
      </c>
      <c r="AD363" s="112">
        <f t="shared" si="187"/>
        <v>0</v>
      </c>
      <c r="AE363" s="53">
        <f t="shared" si="188"/>
        <v>0</v>
      </c>
      <c r="AF363" s="47">
        <f t="shared" si="189"/>
        <v>0</v>
      </c>
      <c r="AG363" s="47">
        <f t="shared" si="190"/>
        <v>0</v>
      </c>
      <c r="AH363" s="47">
        <f t="shared" si="191"/>
        <v>0</v>
      </c>
      <c r="AI363" s="47">
        <f t="shared" si="192"/>
        <v>0</v>
      </c>
      <c r="AJ363" s="47">
        <f t="shared" si="193"/>
        <v>0</v>
      </c>
      <c r="AK363" s="48" t="e">
        <f t="shared" si="194"/>
        <v>#N/A</v>
      </c>
      <c r="AL363" s="48"/>
      <c r="AM363" s="48"/>
      <c r="AN363" s="145"/>
      <c r="AO363" s="145" t="e">
        <f t="shared" si="195"/>
        <v>#N/A</v>
      </c>
      <c r="AP363" s="145" t="e">
        <f t="shared" si="196"/>
        <v>#N/A</v>
      </c>
      <c r="AQ363" s="414" t="e">
        <f t="shared" si="197"/>
        <v>#N/A</v>
      </c>
      <c r="AR363" s="197" t="e">
        <f t="shared" si="211"/>
        <v>#N/A</v>
      </c>
      <c r="AS363" s="50"/>
      <c r="AT363" s="50"/>
      <c r="AU363" s="50"/>
      <c r="AV363" s="50"/>
      <c r="AW363" s="50"/>
      <c r="AX363" s="50"/>
      <c r="AY363" s="45">
        <f t="shared" si="209"/>
        <v>0</v>
      </c>
      <c r="AZ363" s="45">
        <f t="shared" si="174"/>
        <v>0</v>
      </c>
      <c r="BA363" s="431"/>
      <c r="BB363" s="244"/>
    </row>
    <row r="364" spans="1:54" ht="15" customHeight="1" x14ac:dyDescent="0.25">
      <c r="A364" s="208"/>
      <c r="B364" s="84" t="s">
        <v>652</v>
      </c>
      <c r="C364" s="213" t="s">
        <v>652</v>
      </c>
      <c r="D364" s="188"/>
      <c r="E364" s="191" t="s">
        <v>652</v>
      </c>
      <c r="F364" s="214" t="e">
        <f>VLOOKUP(G364,Lookups!$T$3:$U$2497,2,FALSE)</f>
        <v>#N/A</v>
      </c>
      <c r="G364" s="76" t="e">
        <f>VLOOKUP(E364,Lookups!$S$3:$T$2492,2,FALSE)</f>
        <v>#N/A</v>
      </c>
      <c r="H364" s="181" t="e">
        <f t="shared" si="210"/>
        <v>#N/A</v>
      </c>
      <c r="I364" s="162"/>
      <c r="J364" s="162"/>
      <c r="K364" s="163"/>
      <c r="L364" s="43"/>
      <c r="M364" s="154"/>
      <c r="N364" s="225"/>
      <c r="O364" s="223" t="e">
        <f>VLOOKUP(E364,Lookups!$AD$3:$AE$148,2,FALSE)</f>
        <v>#N/A</v>
      </c>
      <c r="P364" s="226" t="e">
        <f>VLOOKUP(E364,Lookups!$AH$3:$AI$148,2,FALSE)</f>
        <v>#N/A</v>
      </c>
      <c r="Q364" s="174" t="e">
        <f>VLOOKUP(E364,Lookups!$C$3:$D$249,2,FALSE)</f>
        <v>#N/A</v>
      </c>
      <c r="R364" s="227" t="e">
        <f>VLOOKUP(E364,Lookups!$C$3:$E$148,2,FALSE)</f>
        <v>#N/A</v>
      </c>
      <c r="S364" s="156"/>
      <c r="T364" s="423"/>
      <c r="U364" s="423"/>
      <c r="V364" s="423"/>
      <c r="W364" s="46">
        <f t="shared" si="183"/>
        <v>0</v>
      </c>
      <c r="X364" s="46">
        <f t="shared" si="184"/>
        <v>0</v>
      </c>
      <c r="Y364" s="71">
        <f t="shared" si="185"/>
        <v>0</v>
      </c>
      <c r="Z364" s="71"/>
      <c r="AA364" s="71"/>
      <c r="AB364" s="71"/>
      <c r="AC364" s="112">
        <f t="shared" si="186"/>
        <v>0</v>
      </c>
      <c r="AD364" s="112">
        <f t="shared" si="187"/>
        <v>0</v>
      </c>
      <c r="AE364" s="53">
        <f t="shared" si="188"/>
        <v>0</v>
      </c>
      <c r="AF364" s="47">
        <f t="shared" si="189"/>
        <v>0</v>
      </c>
      <c r="AG364" s="47">
        <f t="shared" si="190"/>
        <v>0</v>
      </c>
      <c r="AH364" s="47">
        <f t="shared" si="191"/>
        <v>0</v>
      </c>
      <c r="AI364" s="47">
        <f t="shared" si="192"/>
        <v>0</v>
      </c>
      <c r="AJ364" s="47">
        <f t="shared" si="193"/>
        <v>0</v>
      </c>
      <c r="AK364" s="48" t="e">
        <f t="shared" si="194"/>
        <v>#N/A</v>
      </c>
      <c r="AL364" s="48"/>
      <c r="AM364" s="48"/>
      <c r="AN364" s="145"/>
      <c r="AO364" s="145" t="e">
        <f t="shared" si="195"/>
        <v>#N/A</v>
      </c>
      <c r="AP364" s="145" t="e">
        <f t="shared" si="196"/>
        <v>#N/A</v>
      </c>
      <c r="AQ364" s="414" t="e">
        <f t="shared" si="197"/>
        <v>#N/A</v>
      </c>
      <c r="AR364" s="197" t="e">
        <f t="shared" si="211"/>
        <v>#N/A</v>
      </c>
      <c r="AS364" s="50"/>
      <c r="AT364" s="50"/>
      <c r="AU364" s="50"/>
      <c r="AV364" s="50"/>
      <c r="AW364" s="50"/>
      <c r="AX364" s="50"/>
      <c r="AY364" s="45">
        <f t="shared" si="209"/>
        <v>0</v>
      </c>
      <c r="AZ364" s="45">
        <f t="shared" si="174"/>
        <v>0</v>
      </c>
      <c r="BA364" s="431"/>
      <c r="BB364" s="244"/>
    </row>
    <row r="365" spans="1:54" ht="15" customHeight="1" x14ac:dyDescent="0.25">
      <c r="A365" s="208"/>
      <c r="B365" s="84" t="s">
        <v>652</v>
      </c>
      <c r="C365" s="213" t="s">
        <v>652</v>
      </c>
      <c r="D365" s="188"/>
      <c r="E365" s="191" t="s">
        <v>652</v>
      </c>
      <c r="F365" s="214" t="e">
        <f>VLOOKUP(G365,Lookups!$T$3:$U$2497,2,FALSE)</f>
        <v>#N/A</v>
      </c>
      <c r="G365" s="76" t="e">
        <f>VLOOKUP(E365,Lookups!$S$3:$T$2492,2,FALSE)</f>
        <v>#N/A</v>
      </c>
      <c r="H365" s="181" t="e">
        <f t="shared" si="210"/>
        <v>#N/A</v>
      </c>
      <c r="I365" s="162"/>
      <c r="J365" s="162"/>
      <c r="K365" s="163"/>
      <c r="L365" s="43"/>
      <c r="M365" s="154"/>
      <c r="N365" s="225"/>
      <c r="O365" s="223" t="e">
        <f>VLOOKUP(E365,Lookups!$AD$3:$AE$148,2,FALSE)</f>
        <v>#N/A</v>
      </c>
      <c r="P365" s="226" t="e">
        <f>VLOOKUP(E365,Lookups!$AH$3:$AI$148,2,FALSE)</f>
        <v>#N/A</v>
      </c>
      <c r="Q365" s="174" t="e">
        <f>VLOOKUP(E365,Lookups!$C$3:$D$249,2,FALSE)</f>
        <v>#N/A</v>
      </c>
      <c r="R365" s="227" t="e">
        <f>VLOOKUP(E365,Lookups!$C$3:$E$148,2,FALSE)</f>
        <v>#N/A</v>
      </c>
      <c r="S365" s="156"/>
      <c r="T365" s="423"/>
      <c r="U365" s="423"/>
      <c r="V365" s="423"/>
      <c r="W365" s="46">
        <f t="shared" si="183"/>
        <v>0</v>
      </c>
      <c r="X365" s="46">
        <f t="shared" si="184"/>
        <v>0</v>
      </c>
      <c r="Y365" s="71">
        <f t="shared" si="185"/>
        <v>0</v>
      </c>
      <c r="Z365" s="71"/>
      <c r="AA365" s="71"/>
      <c r="AB365" s="71"/>
      <c r="AC365" s="112">
        <f t="shared" si="186"/>
        <v>0</v>
      </c>
      <c r="AD365" s="112">
        <f t="shared" si="187"/>
        <v>0</v>
      </c>
      <c r="AE365" s="53">
        <f t="shared" si="188"/>
        <v>0</v>
      </c>
      <c r="AF365" s="47">
        <f t="shared" si="189"/>
        <v>0</v>
      </c>
      <c r="AG365" s="47">
        <f t="shared" si="190"/>
        <v>0</v>
      </c>
      <c r="AH365" s="47">
        <f t="shared" si="191"/>
        <v>0</v>
      </c>
      <c r="AI365" s="47">
        <f t="shared" si="192"/>
        <v>0</v>
      </c>
      <c r="AJ365" s="47">
        <f t="shared" si="193"/>
        <v>0</v>
      </c>
      <c r="AK365" s="48" t="e">
        <f t="shared" si="194"/>
        <v>#N/A</v>
      </c>
      <c r="AL365" s="48"/>
      <c r="AM365" s="48"/>
      <c r="AN365" s="145"/>
      <c r="AO365" s="145" t="e">
        <f t="shared" si="195"/>
        <v>#N/A</v>
      </c>
      <c r="AP365" s="145" t="e">
        <f t="shared" si="196"/>
        <v>#N/A</v>
      </c>
      <c r="AQ365" s="414" t="e">
        <f t="shared" si="197"/>
        <v>#N/A</v>
      </c>
      <c r="AR365" s="197" t="e">
        <f t="shared" si="211"/>
        <v>#N/A</v>
      </c>
      <c r="AS365" s="50"/>
      <c r="AT365" s="50"/>
      <c r="AU365" s="50"/>
      <c r="AV365" s="50"/>
      <c r="AW365" s="50"/>
      <c r="AX365" s="50"/>
      <c r="AY365" s="45">
        <f t="shared" si="209"/>
        <v>0</v>
      </c>
      <c r="AZ365" s="45">
        <f t="shared" si="174"/>
        <v>0</v>
      </c>
      <c r="BA365" s="431"/>
      <c r="BB365" s="244"/>
    </row>
    <row r="366" spans="1:54" ht="15" customHeight="1" x14ac:dyDescent="0.25">
      <c r="A366" s="208"/>
      <c r="B366" s="84" t="s">
        <v>652</v>
      </c>
      <c r="C366" s="213" t="s">
        <v>652</v>
      </c>
      <c r="D366" s="188"/>
      <c r="E366" s="191" t="s">
        <v>652</v>
      </c>
      <c r="F366" s="214" t="e">
        <f>VLOOKUP(G366,Lookups!$T$3:$U$2497,2,FALSE)</f>
        <v>#N/A</v>
      </c>
      <c r="G366" s="76" t="e">
        <f>VLOOKUP(E366,Lookups!$S$3:$T$2492,2,FALSE)</f>
        <v>#N/A</v>
      </c>
      <c r="H366" s="181" t="e">
        <f t="shared" si="210"/>
        <v>#N/A</v>
      </c>
      <c r="I366" s="162"/>
      <c r="J366" s="162"/>
      <c r="K366" s="163"/>
      <c r="L366" s="43"/>
      <c r="M366" s="154"/>
      <c r="N366" s="225"/>
      <c r="O366" s="223" t="e">
        <f>VLOOKUP(E366,Lookups!$AD$3:$AE$148,2,FALSE)</f>
        <v>#N/A</v>
      </c>
      <c r="P366" s="226" t="e">
        <f>VLOOKUP(E366,Lookups!$AH$3:$AI$148,2,FALSE)</f>
        <v>#N/A</v>
      </c>
      <c r="Q366" s="174" t="e">
        <f>VLOOKUP(E366,Lookups!$C$3:$D$249,2,FALSE)</f>
        <v>#N/A</v>
      </c>
      <c r="R366" s="227" t="e">
        <f>VLOOKUP(E366,Lookups!$C$3:$E$148,2,FALSE)</f>
        <v>#N/A</v>
      </c>
      <c r="S366" s="156"/>
      <c r="T366" s="423"/>
      <c r="U366" s="423"/>
      <c r="V366" s="423"/>
      <c r="W366" s="46">
        <f t="shared" si="183"/>
        <v>0</v>
      </c>
      <c r="X366" s="46">
        <f t="shared" si="184"/>
        <v>0</v>
      </c>
      <c r="Y366" s="71">
        <f t="shared" si="185"/>
        <v>0</v>
      </c>
      <c r="Z366" s="71"/>
      <c r="AA366" s="71"/>
      <c r="AB366" s="71"/>
      <c r="AC366" s="112">
        <f t="shared" si="186"/>
        <v>0</v>
      </c>
      <c r="AD366" s="112">
        <f t="shared" si="187"/>
        <v>0</v>
      </c>
      <c r="AE366" s="53">
        <f t="shared" si="188"/>
        <v>0</v>
      </c>
      <c r="AF366" s="47">
        <f t="shared" si="189"/>
        <v>0</v>
      </c>
      <c r="AG366" s="47">
        <f t="shared" si="190"/>
        <v>0</v>
      </c>
      <c r="AH366" s="47">
        <f t="shared" si="191"/>
        <v>0</v>
      </c>
      <c r="AI366" s="47">
        <f t="shared" si="192"/>
        <v>0</v>
      </c>
      <c r="AJ366" s="47">
        <f t="shared" si="193"/>
        <v>0</v>
      </c>
      <c r="AK366" s="48" t="e">
        <f t="shared" si="194"/>
        <v>#N/A</v>
      </c>
      <c r="AL366" s="48"/>
      <c r="AM366" s="48"/>
      <c r="AN366" s="145"/>
      <c r="AO366" s="145" t="e">
        <f t="shared" si="195"/>
        <v>#N/A</v>
      </c>
      <c r="AP366" s="145" t="e">
        <f t="shared" si="196"/>
        <v>#N/A</v>
      </c>
      <c r="AQ366" s="414" t="e">
        <f t="shared" si="197"/>
        <v>#N/A</v>
      </c>
      <c r="AR366" s="197" t="e">
        <f t="shared" si="211"/>
        <v>#N/A</v>
      </c>
      <c r="AS366" s="50"/>
      <c r="AT366" s="50"/>
      <c r="AU366" s="50"/>
      <c r="AV366" s="50"/>
      <c r="AW366" s="50"/>
      <c r="AX366" s="50"/>
      <c r="AY366" s="45">
        <f t="shared" si="209"/>
        <v>0</v>
      </c>
      <c r="AZ366" s="45">
        <f t="shared" si="174"/>
        <v>0</v>
      </c>
      <c r="BA366" s="431"/>
      <c r="BB366" s="244"/>
    </row>
    <row r="367" spans="1:54" ht="15" customHeight="1" x14ac:dyDescent="0.25">
      <c r="A367" s="208"/>
      <c r="B367" s="84" t="s">
        <v>652</v>
      </c>
      <c r="C367" s="213" t="s">
        <v>652</v>
      </c>
      <c r="D367" s="188"/>
      <c r="E367" s="191" t="s">
        <v>652</v>
      </c>
      <c r="F367" s="214" t="e">
        <f>VLOOKUP(G367,Lookups!$T$3:$U$2497,2,FALSE)</f>
        <v>#N/A</v>
      </c>
      <c r="G367" s="76" t="e">
        <f>VLOOKUP(E367,Lookups!$S$3:$T$2492,2,FALSE)</f>
        <v>#N/A</v>
      </c>
      <c r="H367" s="181" t="e">
        <f t="shared" si="210"/>
        <v>#N/A</v>
      </c>
      <c r="I367" s="162"/>
      <c r="J367" s="162"/>
      <c r="K367" s="163"/>
      <c r="L367" s="43"/>
      <c r="M367" s="154"/>
      <c r="N367" s="225"/>
      <c r="O367" s="223" t="e">
        <f>VLOOKUP(E367,Lookups!$AD$3:$AE$148,2,FALSE)</f>
        <v>#N/A</v>
      </c>
      <c r="P367" s="226" t="e">
        <f>VLOOKUP(E367,Lookups!$AH$3:$AI$148,2,FALSE)</f>
        <v>#N/A</v>
      </c>
      <c r="Q367" s="174" t="e">
        <f>VLOOKUP(E367,Lookups!$C$3:$D$249,2,FALSE)</f>
        <v>#N/A</v>
      </c>
      <c r="R367" s="227" t="e">
        <f>VLOOKUP(E367,Lookups!$C$3:$E$148,2,FALSE)</f>
        <v>#N/A</v>
      </c>
      <c r="S367" s="156"/>
      <c r="T367" s="423"/>
      <c r="U367" s="423"/>
      <c r="V367" s="423"/>
      <c r="W367" s="46">
        <f t="shared" si="183"/>
        <v>0</v>
      </c>
      <c r="X367" s="46">
        <f t="shared" si="184"/>
        <v>0</v>
      </c>
      <c r="Y367" s="71">
        <f t="shared" si="185"/>
        <v>0</v>
      </c>
      <c r="Z367" s="71"/>
      <c r="AA367" s="71"/>
      <c r="AB367" s="71"/>
      <c r="AC367" s="112">
        <f t="shared" si="186"/>
        <v>0</v>
      </c>
      <c r="AD367" s="112">
        <f t="shared" si="187"/>
        <v>0</v>
      </c>
      <c r="AE367" s="53">
        <f t="shared" si="188"/>
        <v>0</v>
      </c>
      <c r="AF367" s="47">
        <f t="shared" si="189"/>
        <v>0</v>
      </c>
      <c r="AG367" s="47">
        <f t="shared" si="190"/>
        <v>0</v>
      </c>
      <c r="AH367" s="47">
        <f t="shared" si="191"/>
        <v>0</v>
      </c>
      <c r="AI367" s="47">
        <f t="shared" si="192"/>
        <v>0</v>
      </c>
      <c r="AJ367" s="47">
        <f t="shared" si="193"/>
        <v>0</v>
      </c>
      <c r="AK367" s="48" t="e">
        <f t="shared" si="194"/>
        <v>#N/A</v>
      </c>
      <c r="AL367" s="48"/>
      <c r="AM367" s="48"/>
      <c r="AN367" s="145"/>
      <c r="AO367" s="145" t="e">
        <f t="shared" si="195"/>
        <v>#N/A</v>
      </c>
      <c r="AP367" s="145" t="e">
        <f t="shared" si="196"/>
        <v>#N/A</v>
      </c>
      <c r="AQ367" s="414" t="e">
        <f t="shared" si="197"/>
        <v>#N/A</v>
      </c>
      <c r="AR367" s="197" t="e">
        <f t="shared" si="211"/>
        <v>#N/A</v>
      </c>
      <c r="AS367" s="50"/>
      <c r="AT367" s="50"/>
      <c r="AU367" s="50"/>
      <c r="AV367" s="50"/>
      <c r="AW367" s="50"/>
      <c r="AX367" s="50"/>
      <c r="AY367" s="45">
        <f t="shared" si="209"/>
        <v>0</v>
      </c>
      <c r="AZ367" s="45">
        <f t="shared" si="174"/>
        <v>0</v>
      </c>
      <c r="BA367" s="431"/>
      <c r="BB367" s="244"/>
    </row>
    <row r="368" spans="1:54" ht="15" customHeight="1" x14ac:dyDescent="0.25">
      <c r="A368" s="208"/>
      <c r="B368" s="84" t="s">
        <v>652</v>
      </c>
      <c r="C368" s="213" t="s">
        <v>652</v>
      </c>
      <c r="D368" s="188"/>
      <c r="E368" s="191" t="s">
        <v>652</v>
      </c>
      <c r="F368" s="214" t="e">
        <f>VLOOKUP(G368,Lookups!$T$3:$U$2497,2,FALSE)</f>
        <v>#N/A</v>
      </c>
      <c r="G368" s="76" t="e">
        <f>VLOOKUP(E368,Lookups!$S$3:$T$2492,2,FALSE)</f>
        <v>#N/A</v>
      </c>
      <c r="H368" s="181" t="e">
        <f t="shared" si="210"/>
        <v>#N/A</v>
      </c>
      <c r="I368" s="162"/>
      <c r="J368" s="162"/>
      <c r="K368" s="163"/>
      <c r="L368" s="43"/>
      <c r="M368" s="154"/>
      <c r="N368" s="225"/>
      <c r="O368" s="223" t="e">
        <f>VLOOKUP(E368,Lookups!$AD$3:$AE$148,2,FALSE)</f>
        <v>#N/A</v>
      </c>
      <c r="P368" s="226" t="e">
        <f>VLOOKUP(E368,Lookups!$AH$3:$AI$148,2,FALSE)</f>
        <v>#N/A</v>
      </c>
      <c r="Q368" s="174" t="e">
        <f>VLOOKUP(E368,Lookups!$C$3:$D$249,2,FALSE)</f>
        <v>#N/A</v>
      </c>
      <c r="R368" s="227" t="e">
        <f>VLOOKUP(E368,Lookups!$C$3:$E$148,2,FALSE)</f>
        <v>#N/A</v>
      </c>
      <c r="S368" s="156"/>
      <c r="T368" s="423"/>
      <c r="U368" s="423"/>
      <c r="V368" s="423"/>
      <c r="W368" s="46">
        <f t="shared" si="183"/>
        <v>0</v>
      </c>
      <c r="X368" s="46">
        <f t="shared" si="184"/>
        <v>0</v>
      </c>
      <c r="Y368" s="71">
        <f t="shared" si="185"/>
        <v>0</v>
      </c>
      <c r="Z368" s="71"/>
      <c r="AA368" s="71"/>
      <c r="AB368" s="71"/>
      <c r="AC368" s="112">
        <f t="shared" si="186"/>
        <v>0</v>
      </c>
      <c r="AD368" s="112">
        <f t="shared" si="187"/>
        <v>0</v>
      </c>
      <c r="AE368" s="53">
        <f t="shared" si="188"/>
        <v>0</v>
      </c>
      <c r="AF368" s="47">
        <f t="shared" si="189"/>
        <v>0</v>
      </c>
      <c r="AG368" s="47">
        <f t="shared" si="190"/>
        <v>0</v>
      </c>
      <c r="AH368" s="47">
        <f t="shared" si="191"/>
        <v>0</v>
      </c>
      <c r="AI368" s="47">
        <f t="shared" si="192"/>
        <v>0</v>
      </c>
      <c r="AJ368" s="47">
        <f t="shared" si="193"/>
        <v>0</v>
      </c>
      <c r="AK368" s="48" t="e">
        <f t="shared" si="194"/>
        <v>#N/A</v>
      </c>
      <c r="AL368" s="48"/>
      <c r="AM368" s="48"/>
      <c r="AN368" s="145"/>
      <c r="AO368" s="145" t="e">
        <f t="shared" si="195"/>
        <v>#N/A</v>
      </c>
      <c r="AP368" s="145" t="e">
        <f t="shared" si="196"/>
        <v>#N/A</v>
      </c>
      <c r="AQ368" s="414" t="e">
        <f t="shared" si="197"/>
        <v>#N/A</v>
      </c>
      <c r="AR368" s="197" t="e">
        <f t="shared" si="211"/>
        <v>#N/A</v>
      </c>
      <c r="AS368" s="50"/>
      <c r="AT368" s="50"/>
      <c r="AU368" s="50"/>
      <c r="AV368" s="50"/>
      <c r="AW368" s="50"/>
      <c r="AX368" s="50"/>
      <c r="AY368" s="45">
        <f t="shared" si="209"/>
        <v>0</v>
      </c>
      <c r="AZ368" s="45">
        <f t="shared" si="174"/>
        <v>0</v>
      </c>
      <c r="BA368" s="431"/>
      <c r="BB368" s="182"/>
    </row>
    <row r="369" spans="1:54" ht="15" customHeight="1" x14ac:dyDescent="0.25">
      <c r="A369" s="208"/>
      <c r="B369" s="84" t="s">
        <v>652</v>
      </c>
      <c r="C369" s="213" t="s">
        <v>652</v>
      </c>
      <c r="D369" s="188"/>
      <c r="E369" s="191" t="s">
        <v>652</v>
      </c>
      <c r="F369" s="214" t="e">
        <f>VLOOKUP(G369,Lookups!$T$3:$U$2497,2,FALSE)</f>
        <v>#N/A</v>
      </c>
      <c r="G369" s="76" t="e">
        <f>VLOOKUP(E369,Lookups!$S$3:$T$2492,2,FALSE)</f>
        <v>#N/A</v>
      </c>
      <c r="H369" s="181" t="e">
        <f t="shared" si="210"/>
        <v>#N/A</v>
      </c>
      <c r="I369" s="162"/>
      <c r="J369" s="162"/>
      <c r="K369" s="163"/>
      <c r="L369" s="43"/>
      <c r="M369" s="154"/>
      <c r="N369" s="225"/>
      <c r="O369" s="223" t="e">
        <f>VLOOKUP(E369,Lookups!$AD$3:$AE$148,2,FALSE)</f>
        <v>#N/A</v>
      </c>
      <c r="P369" s="226" t="e">
        <f>VLOOKUP(E369,Lookups!$AH$3:$AI$148,2,FALSE)</f>
        <v>#N/A</v>
      </c>
      <c r="Q369" s="174" t="e">
        <f>VLOOKUP(E369,Lookups!$C$3:$D$249,2,FALSE)</f>
        <v>#N/A</v>
      </c>
      <c r="R369" s="227" t="e">
        <f>VLOOKUP(E369,Lookups!$C$3:$E$148,2,FALSE)</f>
        <v>#N/A</v>
      </c>
      <c r="S369" s="156"/>
      <c r="T369" s="423"/>
      <c r="U369" s="423"/>
      <c r="V369" s="423"/>
      <c r="W369" s="46">
        <f t="shared" si="183"/>
        <v>0</v>
      </c>
      <c r="X369" s="46">
        <f t="shared" si="184"/>
        <v>0</v>
      </c>
      <c r="Y369" s="71">
        <f t="shared" si="185"/>
        <v>0</v>
      </c>
      <c r="Z369" s="71"/>
      <c r="AA369" s="71"/>
      <c r="AB369" s="71"/>
      <c r="AC369" s="112">
        <f t="shared" si="186"/>
        <v>0</v>
      </c>
      <c r="AD369" s="112">
        <f t="shared" si="187"/>
        <v>0</v>
      </c>
      <c r="AE369" s="53">
        <f t="shared" si="188"/>
        <v>0</v>
      </c>
      <c r="AF369" s="47">
        <f t="shared" si="189"/>
        <v>0</v>
      </c>
      <c r="AG369" s="47">
        <f t="shared" si="190"/>
        <v>0</v>
      </c>
      <c r="AH369" s="47">
        <f t="shared" si="191"/>
        <v>0</v>
      </c>
      <c r="AI369" s="47">
        <f t="shared" si="192"/>
        <v>0</v>
      </c>
      <c r="AJ369" s="47">
        <f t="shared" si="193"/>
        <v>0</v>
      </c>
      <c r="AK369" s="48" t="e">
        <f t="shared" si="194"/>
        <v>#N/A</v>
      </c>
      <c r="AL369" s="48"/>
      <c r="AM369" s="48"/>
      <c r="AN369" s="145"/>
      <c r="AO369" s="145" t="e">
        <f t="shared" si="195"/>
        <v>#N/A</v>
      </c>
      <c r="AP369" s="145" t="e">
        <f t="shared" si="196"/>
        <v>#N/A</v>
      </c>
      <c r="AQ369" s="414" t="e">
        <f t="shared" si="197"/>
        <v>#N/A</v>
      </c>
      <c r="AR369" s="197" t="e">
        <f t="shared" si="211"/>
        <v>#N/A</v>
      </c>
      <c r="AS369" s="50"/>
      <c r="AT369" s="50"/>
      <c r="AU369" s="50"/>
      <c r="AV369" s="50"/>
      <c r="AW369" s="50"/>
      <c r="AX369" s="50"/>
      <c r="AY369" s="45">
        <f t="shared" si="209"/>
        <v>0</v>
      </c>
      <c r="AZ369" s="45">
        <f t="shared" ref="AZ369:AZ409" si="212">AY369/12</f>
        <v>0</v>
      </c>
      <c r="BA369" s="431"/>
      <c r="BB369" s="182"/>
    </row>
    <row r="370" spans="1:54" ht="15" customHeight="1" x14ac:dyDescent="0.25">
      <c r="A370" s="208"/>
      <c r="B370" s="84" t="s">
        <v>652</v>
      </c>
      <c r="C370" s="213" t="s">
        <v>652</v>
      </c>
      <c r="D370" s="188"/>
      <c r="E370" s="191" t="s">
        <v>652</v>
      </c>
      <c r="F370" s="214" t="e">
        <f>VLOOKUP(G370,Lookups!$T$3:$U$2497,2,FALSE)</f>
        <v>#N/A</v>
      </c>
      <c r="G370" s="76" t="e">
        <f>VLOOKUP(E370,Lookups!$S$3:$T$2492,2,FALSE)</f>
        <v>#N/A</v>
      </c>
      <c r="H370" s="181" t="e">
        <f t="shared" si="210"/>
        <v>#N/A</v>
      </c>
      <c r="I370" s="162"/>
      <c r="J370" s="162"/>
      <c r="K370" s="163"/>
      <c r="L370" s="43"/>
      <c r="M370" s="154"/>
      <c r="N370" s="225"/>
      <c r="O370" s="223" t="e">
        <f>VLOOKUP(E370,Lookups!$AD$3:$AE$148,2,FALSE)</f>
        <v>#N/A</v>
      </c>
      <c r="P370" s="226" t="e">
        <f>VLOOKUP(E370,Lookups!$AH$3:$AI$148,2,FALSE)</f>
        <v>#N/A</v>
      </c>
      <c r="Q370" s="174" t="e">
        <f>VLOOKUP(E370,Lookups!$C$3:$D$249,2,FALSE)</f>
        <v>#N/A</v>
      </c>
      <c r="R370" s="227" t="e">
        <f>VLOOKUP(E370,Lookups!$C$3:$E$148,2,FALSE)</f>
        <v>#N/A</v>
      </c>
      <c r="S370" s="156"/>
      <c r="T370" s="423"/>
      <c r="U370" s="423"/>
      <c r="V370" s="423"/>
      <c r="W370" s="46">
        <f t="shared" si="183"/>
        <v>0</v>
      </c>
      <c r="X370" s="46">
        <f t="shared" si="184"/>
        <v>0</v>
      </c>
      <c r="Y370" s="71">
        <f t="shared" si="185"/>
        <v>0</v>
      </c>
      <c r="Z370" s="71"/>
      <c r="AA370" s="71"/>
      <c r="AB370" s="71"/>
      <c r="AC370" s="112">
        <f t="shared" si="186"/>
        <v>0</v>
      </c>
      <c r="AD370" s="112">
        <f t="shared" si="187"/>
        <v>0</v>
      </c>
      <c r="AE370" s="53">
        <f t="shared" si="188"/>
        <v>0</v>
      </c>
      <c r="AF370" s="47">
        <f t="shared" si="189"/>
        <v>0</v>
      </c>
      <c r="AG370" s="47">
        <f t="shared" si="190"/>
        <v>0</v>
      </c>
      <c r="AH370" s="47">
        <f t="shared" si="191"/>
        <v>0</v>
      </c>
      <c r="AI370" s="47">
        <f t="shared" si="192"/>
        <v>0</v>
      </c>
      <c r="AJ370" s="47">
        <f t="shared" si="193"/>
        <v>0</v>
      </c>
      <c r="AK370" s="48" t="e">
        <f t="shared" si="194"/>
        <v>#N/A</v>
      </c>
      <c r="AL370" s="48"/>
      <c r="AM370" s="48"/>
      <c r="AN370" s="145"/>
      <c r="AO370" s="145" t="e">
        <f t="shared" si="195"/>
        <v>#N/A</v>
      </c>
      <c r="AP370" s="145" t="e">
        <f t="shared" si="196"/>
        <v>#N/A</v>
      </c>
      <c r="AQ370" s="414" t="e">
        <f t="shared" si="197"/>
        <v>#N/A</v>
      </c>
      <c r="AR370" s="197" t="e">
        <f t="shared" si="211"/>
        <v>#N/A</v>
      </c>
      <c r="AS370" s="50"/>
      <c r="AT370" s="50"/>
      <c r="AU370" s="50"/>
      <c r="AV370" s="50"/>
      <c r="AW370" s="50"/>
      <c r="AX370" s="50"/>
      <c r="AY370" s="45">
        <f t="shared" si="209"/>
        <v>0</v>
      </c>
      <c r="AZ370" s="437">
        <f t="shared" si="212"/>
        <v>0</v>
      </c>
      <c r="BA370" s="442"/>
      <c r="BB370" s="186"/>
    </row>
    <row r="371" spans="1:54" ht="15" customHeight="1" x14ac:dyDescent="0.25">
      <c r="A371" s="208"/>
      <c r="B371" s="84" t="s">
        <v>652</v>
      </c>
      <c r="C371" s="213" t="s">
        <v>652</v>
      </c>
      <c r="D371" s="188"/>
      <c r="E371" s="191" t="s">
        <v>652</v>
      </c>
      <c r="F371" s="214" t="e">
        <f>VLOOKUP(G371,Lookups!$T$3:$U$2497,2,FALSE)</f>
        <v>#N/A</v>
      </c>
      <c r="G371" s="76" t="e">
        <f>VLOOKUP(E371,Lookups!$S$3:$T$2492,2,FALSE)</f>
        <v>#N/A</v>
      </c>
      <c r="H371" s="181" t="e">
        <f t="shared" si="210"/>
        <v>#N/A</v>
      </c>
      <c r="I371" s="162"/>
      <c r="J371" s="162"/>
      <c r="K371" s="163"/>
      <c r="L371" s="43"/>
      <c r="M371" s="154"/>
      <c r="N371" s="225"/>
      <c r="O371" s="223" t="e">
        <f>VLOOKUP(E371,Lookups!$AD$3:$AE$148,2,FALSE)</f>
        <v>#N/A</v>
      </c>
      <c r="P371" s="226" t="e">
        <f>VLOOKUP(E371,Lookups!$AH$3:$AI$148,2,FALSE)</f>
        <v>#N/A</v>
      </c>
      <c r="Q371" s="174" t="e">
        <f>VLOOKUP(E371,Lookups!$C$3:$D$249,2,FALSE)</f>
        <v>#N/A</v>
      </c>
      <c r="R371" s="227" t="e">
        <f>VLOOKUP(E371,Lookups!$C$3:$E$148,2,FALSE)</f>
        <v>#N/A</v>
      </c>
      <c r="S371" s="156"/>
      <c r="T371" s="423"/>
      <c r="U371" s="423"/>
      <c r="V371" s="423"/>
      <c r="W371" s="46">
        <f t="shared" si="183"/>
        <v>0</v>
      </c>
      <c r="X371" s="46">
        <f t="shared" si="184"/>
        <v>0</v>
      </c>
      <c r="Y371" s="71">
        <f t="shared" si="185"/>
        <v>0</v>
      </c>
      <c r="Z371" s="71"/>
      <c r="AA371" s="71"/>
      <c r="AB371" s="71"/>
      <c r="AC371" s="112">
        <f t="shared" si="186"/>
        <v>0</v>
      </c>
      <c r="AD371" s="112">
        <f t="shared" si="187"/>
        <v>0</v>
      </c>
      <c r="AE371" s="53">
        <f t="shared" si="188"/>
        <v>0</v>
      </c>
      <c r="AF371" s="47">
        <f t="shared" si="189"/>
        <v>0</v>
      </c>
      <c r="AG371" s="47">
        <f t="shared" si="190"/>
        <v>0</v>
      </c>
      <c r="AH371" s="47">
        <f t="shared" si="191"/>
        <v>0</v>
      </c>
      <c r="AI371" s="47">
        <f t="shared" si="192"/>
        <v>0</v>
      </c>
      <c r="AJ371" s="47">
        <f t="shared" si="193"/>
        <v>0</v>
      </c>
      <c r="AK371" s="48" t="e">
        <f t="shared" si="194"/>
        <v>#N/A</v>
      </c>
      <c r="AL371" s="48"/>
      <c r="AM371" s="48"/>
      <c r="AN371" s="145"/>
      <c r="AO371" s="145" t="e">
        <f t="shared" si="195"/>
        <v>#N/A</v>
      </c>
      <c r="AP371" s="145" t="e">
        <f t="shared" si="196"/>
        <v>#N/A</v>
      </c>
      <c r="AQ371" s="414" t="e">
        <f t="shared" si="197"/>
        <v>#N/A</v>
      </c>
      <c r="AR371" s="197" t="e">
        <f t="shared" si="211"/>
        <v>#N/A</v>
      </c>
      <c r="AS371" s="50"/>
      <c r="AT371" s="50"/>
      <c r="AU371" s="50"/>
      <c r="AV371" s="50"/>
      <c r="AW371" s="50"/>
      <c r="AX371" s="50"/>
      <c r="AY371" s="45">
        <f t="shared" si="209"/>
        <v>0</v>
      </c>
      <c r="AZ371" s="437">
        <f t="shared" si="212"/>
        <v>0</v>
      </c>
      <c r="BA371" s="442"/>
      <c r="BB371" s="186"/>
    </row>
    <row r="372" spans="1:54" ht="15" customHeight="1" x14ac:dyDescent="0.25">
      <c r="A372" s="208"/>
      <c r="B372" s="84" t="s">
        <v>652</v>
      </c>
      <c r="C372" s="213" t="s">
        <v>652</v>
      </c>
      <c r="D372" s="188"/>
      <c r="E372" s="191" t="s">
        <v>652</v>
      </c>
      <c r="F372" s="214" t="e">
        <f>VLOOKUP(G372,Lookups!$T$3:$U$2497,2,FALSE)</f>
        <v>#N/A</v>
      </c>
      <c r="G372" s="76" t="e">
        <f>VLOOKUP(E372,Lookups!$S$3:$T$2492,2,FALSE)</f>
        <v>#N/A</v>
      </c>
      <c r="H372" s="181" t="e">
        <f t="shared" si="210"/>
        <v>#N/A</v>
      </c>
      <c r="I372" s="162"/>
      <c r="J372" s="162"/>
      <c r="K372" s="163"/>
      <c r="L372" s="43"/>
      <c r="M372" s="154"/>
      <c r="N372" s="225"/>
      <c r="O372" s="223" t="e">
        <f>VLOOKUP(E372,Lookups!$AD$3:$AE$148,2,FALSE)</f>
        <v>#N/A</v>
      </c>
      <c r="P372" s="226" t="e">
        <f>VLOOKUP(E372,Lookups!$AH$3:$AI$148,2,FALSE)</f>
        <v>#N/A</v>
      </c>
      <c r="Q372" s="174" t="e">
        <f>VLOOKUP(E372,Lookups!$C$3:$D$249,2,FALSE)</f>
        <v>#N/A</v>
      </c>
      <c r="R372" s="227" t="e">
        <f>VLOOKUP(E372,Lookups!$C$3:$E$148,2,FALSE)</f>
        <v>#N/A</v>
      </c>
      <c r="S372" s="156"/>
      <c r="T372" s="423"/>
      <c r="U372" s="423"/>
      <c r="V372" s="423"/>
      <c r="W372" s="46">
        <f t="shared" si="183"/>
        <v>0</v>
      </c>
      <c r="X372" s="46">
        <f t="shared" si="184"/>
        <v>0</v>
      </c>
      <c r="Y372" s="71">
        <f t="shared" si="185"/>
        <v>0</v>
      </c>
      <c r="Z372" s="71"/>
      <c r="AA372" s="71"/>
      <c r="AB372" s="71"/>
      <c r="AC372" s="112">
        <f t="shared" si="186"/>
        <v>0</v>
      </c>
      <c r="AD372" s="112">
        <f t="shared" si="187"/>
        <v>0</v>
      </c>
      <c r="AE372" s="53">
        <f t="shared" si="188"/>
        <v>0</v>
      </c>
      <c r="AF372" s="47">
        <f t="shared" si="189"/>
        <v>0</v>
      </c>
      <c r="AG372" s="47">
        <f t="shared" si="190"/>
        <v>0</v>
      </c>
      <c r="AH372" s="47">
        <f t="shared" si="191"/>
        <v>0</v>
      </c>
      <c r="AI372" s="47">
        <f t="shared" si="192"/>
        <v>0</v>
      </c>
      <c r="AJ372" s="47">
        <f t="shared" si="193"/>
        <v>0</v>
      </c>
      <c r="AK372" s="48" t="e">
        <f t="shared" si="194"/>
        <v>#N/A</v>
      </c>
      <c r="AL372" s="48"/>
      <c r="AM372" s="48"/>
      <c r="AN372" s="145"/>
      <c r="AO372" s="145" t="e">
        <f t="shared" si="195"/>
        <v>#N/A</v>
      </c>
      <c r="AP372" s="145" t="e">
        <f t="shared" si="196"/>
        <v>#N/A</v>
      </c>
      <c r="AQ372" s="414" t="e">
        <f t="shared" si="197"/>
        <v>#N/A</v>
      </c>
      <c r="AR372" s="197" t="e">
        <f t="shared" si="211"/>
        <v>#N/A</v>
      </c>
      <c r="AS372" s="50"/>
      <c r="AT372" s="50"/>
      <c r="AU372" s="50"/>
      <c r="AV372" s="50"/>
      <c r="AW372" s="50"/>
      <c r="AX372" s="50"/>
      <c r="AY372" s="45">
        <f t="shared" si="209"/>
        <v>0</v>
      </c>
      <c r="AZ372" s="437">
        <f t="shared" si="212"/>
        <v>0</v>
      </c>
      <c r="BA372" s="442"/>
      <c r="BB372" s="186"/>
    </row>
    <row r="373" spans="1:54" ht="15" customHeight="1" x14ac:dyDescent="0.25">
      <c r="A373" s="208"/>
      <c r="B373" s="84" t="s">
        <v>652</v>
      </c>
      <c r="C373" s="213" t="s">
        <v>652</v>
      </c>
      <c r="D373" s="188"/>
      <c r="E373" s="191" t="s">
        <v>652</v>
      </c>
      <c r="F373" s="214" t="e">
        <f>VLOOKUP(G373,Lookups!$T$3:$U$2497,2,FALSE)</f>
        <v>#N/A</v>
      </c>
      <c r="G373" s="76" t="e">
        <f>VLOOKUP(E373,Lookups!$S$3:$T$2492,2,FALSE)</f>
        <v>#N/A</v>
      </c>
      <c r="H373" s="181" t="e">
        <f t="shared" si="210"/>
        <v>#N/A</v>
      </c>
      <c r="I373" s="162"/>
      <c r="J373" s="162"/>
      <c r="K373" s="163"/>
      <c r="L373" s="43"/>
      <c r="M373" s="154"/>
      <c r="N373" s="225"/>
      <c r="O373" s="223" t="e">
        <f>VLOOKUP(E373,Lookups!$AD$3:$AE$148,2,FALSE)</f>
        <v>#N/A</v>
      </c>
      <c r="P373" s="226" t="e">
        <f>VLOOKUP(E373,Lookups!$AH$3:$AI$148,2,FALSE)</f>
        <v>#N/A</v>
      </c>
      <c r="Q373" s="174" t="e">
        <f>VLOOKUP(E373,Lookups!$C$3:$D$249,2,FALSE)</f>
        <v>#N/A</v>
      </c>
      <c r="R373" s="227" t="e">
        <f>VLOOKUP(E373,Lookups!$C$3:$E$148,2,FALSE)</f>
        <v>#N/A</v>
      </c>
      <c r="S373" s="156"/>
      <c r="T373" s="423"/>
      <c r="U373" s="423"/>
      <c r="V373" s="423"/>
      <c r="W373" s="46">
        <f t="shared" si="183"/>
        <v>0</v>
      </c>
      <c r="X373" s="46">
        <f t="shared" si="184"/>
        <v>0</v>
      </c>
      <c r="Y373" s="71">
        <f t="shared" si="185"/>
        <v>0</v>
      </c>
      <c r="Z373" s="71"/>
      <c r="AA373" s="71"/>
      <c r="AB373" s="71"/>
      <c r="AC373" s="112">
        <f t="shared" si="186"/>
        <v>0</v>
      </c>
      <c r="AD373" s="112">
        <f t="shared" si="187"/>
        <v>0</v>
      </c>
      <c r="AE373" s="53">
        <f t="shared" si="188"/>
        <v>0</v>
      </c>
      <c r="AF373" s="47">
        <f t="shared" si="189"/>
        <v>0</v>
      </c>
      <c r="AG373" s="47">
        <f t="shared" si="190"/>
        <v>0</v>
      </c>
      <c r="AH373" s="47">
        <f t="shared" si="191"/>
        <v>0</v>
      </c>
      <c r="AI373" s="47">
        <f t="shared" si="192"/>
        <v>0</v>
      </c>
      <c r="AJ373" s="47">
        <f t="shared" si="193"/>
        <v>0</v>
      </c>
      <c r="AK373" s="48" t="e">
        <f t="shared" si="194"/>
        <v>#N/A</v>
      </c>
      <c r="AL373" s="48"/>
      <c r="AM373" s="48"/>
      <c r="AN373" s="145"/>
      <c r="AO373" s="145" t="e">
        <f t="shared" si="195"/>
        <v>#N/A</v>
      </c>
      <c r="AP373" s="145" t="e">
        <f t="shared" si="196"/>
        <v>#N/A</v>
      </c>
      <c r="AQ373" s="414" t="e">
        <f t="shared" si="197"/>
        <v>#N/A</v>
      </c>
      <c r="AR373" s="197" t="e">
        <f t="shared" si="211"/>
        <v>#N/A</v>
      </c>
      <c r="AS373" s="50"/>
      <c r="AT373" s="50"/>
      <c r="AU373" s="50"/>
      <c r="AV373" s="50"/>
      <c r="AW373" s="50"/>
      <c r="AX373" s="50"/>
      <c r="AY373" s="45">
        <f t="shared" si="209"/>
        <v>0</v>
      </c>
      <c r="AZ373" s="437">
        <f t="shared" si="212"/>
        <v>0</v>
      </c>
      <c r="BA373" s="442"/>
      <c r="BB373" s="186"/>
    </row>
    <row r="374" spans="1:54" ht="15" customHeight="1" x14ac:dyDescent="0.25">
      <c r="A374" s="208"/>
      <c r="B374" s="84" t="s">
        <v>652</v>
      </c>
      <c r="C374" s="213" t="s">
        <v>652</v>
      </c>
      <c r="D374" s="188"/>
      <c r="E374" s="191" t="s">
        <v>652</v>
      </c>
      <c r="F374" s="214" t="e">
        <f>VLOOKUP(G374,Lookups!$T$3:$U$2497,2,FALSE)</f>
        <v>#N/A</v>
      </c>
      <c r="G374" s="76" t="e">
        <f>VLOOKUP(E374,Lookups!$S$3:$T$2492,2,FALSE)</f>
        <v>#N/A</v>
      </c>
      <c r="H374" s="181" t="e">
        <f t="shared" si="210"/>
        <v>#N/A</v>
      </c>
      <c r="I374" s="162"/>
      <c r="J374" s="162"/>
      <c r="K374" s="163"/>
      <c r="L374" s="43"/>
      <c r="M374" s="154"/>
      <c r="N374" s="225"/>
      <c r="O374" s="223" t="e">
        <f>VLOOKUP(E374,Lookups!$AD$3:$AE$148,2,FALSE)</f>
        <v>#N/A</v>
      </c>
      <c r="P374" s="226" t="e">
        <f>VLOOKUP(E374,Lookups!$AH$3:$AI$148,2,FALSE)</f>
        <v>#N/A</v>
      </c>
      <c r="Q374" s="174" t="e">
        <f>VLOOKUP(E374,Lookups!$C$3:$D$249,2,FALSE)</f>
        <v>#N/A</v>
      </c>
      <c r="R374" s="227" t="e">
        <f>VLOOKUP(E374,Lookups!$C$3:$E$148,2,FALSE)</f>
        <v>#N/A</v>
      </c>
      <c r="S374" s="156"/>
      <c r="T374" s="423"/>
      <c r="U374" s="423"/>
      <c r="V374" s="423"/>
      <c r="W374" s="46">
        <f t="shared" si="183"/>
        <v>0</v>
      </c>
      <c r="X374" s="46">
        <f t="shared" si="184"/>
        <v>0</v>
      </c>
      <c r="Y374" s="71">
        <f t="shared" si="185"/>
        <v>0</v>
      </c>
      <c r="Z374" s="71"/>
      <c r="AA374" s="71"/>
      <c r="AB374" s="71"/>
      <c r="AC374" s="112">
        <f t="shared" si="186"/>
        <v>0</v>
      </c>
      <c r="AD374" s="112">
        <f t="shared" si="187"/>
        <v>0</v>
      </c>
      <c r="AE374" s="53">
        <f t="shared" si="188"/>
        <v>0</v>
      </c>
      <c r="AF374" s="47">
        <f t="shared" si="189"/>
        <v>0</v>
      </c>
      <c r="AG374" s="47">
        <f t="shared" si="190"/>
        <v>0</v>
      </c>
      <c r="AH374" s="47">
        <f t="shared" si="191"/>
        <v>0</v>
      </c>
      <c r="AI374" s="47">
        <f t="shared" si="192"/>
        <v>0</v>
      </c>
      <c r="AJ374" s="47">
        <f t="shared" si="193"/>
        <v>0</v>
      </c>
      <c r="AK374" s="48" t="e">
        <f t="shared" si="194"/>
        <v>#N/A</v>
      </c>
      <c r="AL374" s="48"/>
      <c r="AM374" s="48"/>
      <c r="AN374" s="145"/>
      <c r="AO374" s="145" t="e">
        <f t="shared" si="195"/>
        <v>#N/A</v>
      </c>
      <c r="AP374" s="145" t="e">
        <f t="shared" si="196"/>
        <v>#N/A</v>
      </c>
      <c r="AQ374" s="414" t="e">
        <f t="shared" si="197"/>
        <v>#N/A</v>
      </c>
      <c r="AR374" s="197" t="e">
        <f t="shared" si="211"/>
        <v>#N/A</v>
      </c>
      <c r="AS374" s="50"/>
      <c r="AT374" s="50"/>
      <c r="AU374" s="50"/>
      <c r="AV374" s="50"/>
      <c r="AW374" s="50"/>
      <c r="AX374" s="50"/>
      <c r="AY374" s="45">
        <f t="shared" si="209"/>
        <v>0</v>
      </c>
      <c r="AZ374" s="437">
        <f t="shared" si="212"/>
        <v>0</v>
      </c>
      <c r="BA374" s="442"/>
      <c r="BB374" s="186"/>
    </row>
    <row r="375" spans="1:54" ht="15" customHeight="1" x14ac:dyDescent="0.25">
      <c r="A375" s="208"/>
      <c r="B375" s="84" t="s">
        <v>652</v>
      </c>
      <c r="C375" s="213" t="s">
        <v>652</v>
      </c>
      <c r="D375" s="188"/>
      <c r="E375" s="191" t="s">
        <v>652</v>
      </c>
      <c r="F375" s="214" t="e">
        <f>VLOOKUP(G375,Lookups!$T$3:$U$2497,2,FALSE)</f>
        <v>#N/A</v>
      </c>
      <c r="G375" s="76" t="e">
        <f>VLOOKUP(E375,Lookups!$S$3:$T$2492,2,FALSE)</f>
        <v>#N/A</v>
      </c>
      <c r="H375" s="181" t="e">
        <f t="shared" si="210"/>
        <v>#N/A</v>
      </c>
      <c r="I375" s="162"/>
      <c r="J375" s="162"/>
      <c r="K375" s="163"/>
      <c r="L375" s="43"/>
      <c r="M375" s="154"/>
      <c r="N375" s="225"/>
      <c r="O375" s="223" t="e">
        <f>VLOOKUP(E375,Lookups!$AD$3:$AE$148,2,FALSE)</f>
        <v>#N/A</v>
      </c>
      <c r="P375" s="226" t="e">
        <f>VLOOKUP(E375,Lookups!$AH$3:$AI$148,2,FALSE)</f>
        <v>#N/A</v>
      </c>
      <c r="Q375" s="174" t="e">
        <f>VLOOKUP(E375,Lookups!$C$3:$D$249,2,FALSE)</f>
        <v>#N/A</v>
      </c>
      <c r="R375" s="227" t="e">
        <f>VLOOKUP(E375,Lookups!$C$3:$E$148,2,FALSE)</f>
        <v>#N/A</v>
      </c>
      <c r="S375" s="156"/>
      <c r="T375" s="423"/>
      <c r="U375" s="423"/>
      <c r="V375" s="423"/>
      <c r="W375" s="46">
        <f t="shared" si="183"/>
        <v>0</v>
      </c>
      <c r="X375" s="46">
        <f t="shared" si="184"/>
        <v>0</v>
      </c>
      <c r="Y375" s="71">
        <f t="shared" si="185"/>
        <v>0</v>
      </c>
      <c r="Z375" s="71"/>
      <c r="AA375" s="71"/>
      <c r="AB375" s="71"/>
      <c r="AC375" s="112">
        <f t="shared" si="186"/>
        <v>0</v>
      </c>
      <c r="AD375" s="112">
        <f t="shared" si="187"/>
        <v>0</v>
      </c>
      <c r="AE375" s="53">
        <f t="shared" si="188"/>
        <v>0</v>
      </c>
      <c r="AF375" s="47">
        <f t="shared" si="189"/>
        <v>0</v>
      </c>
      <c r="AG375" s="47">
        <f t="shared" si="190"/>
        <v>0</v>
      </c>
      <c r="AH375" s="47">
        <f t="shared" si="191"/>
        <v>0</v>
      </c>
      <c r="AI375" s="47">
        <f t="shared" si="192"/>
        <v>0</v>
      </c>
      <c r="AJ375" s="47">
        <f t="shared" si="193"/>
        <v>0</v>
      </c>
      <c r="AK375" s="48" t="e">
        <f t="shared" si="194"/>
        <v>#N/A</v>
      </c>
      <c r="AL375" s="48"/>
      <c r="AM375" s="48"/>
      <c r="AN375" s="145"/>
      <c r="AO375" s="145" t="e">
        <f t="shared" si="195"/>
        <v>#N/A</v>
      </c>
      <c r="AP375" s="145" t="e">
        <f t="shared" si="196"/>
        <v>#N/A</v>
      </c>
      <c r="AQ375" s="414" t="e">
        <f t="shared" si="197"/>
        <v>#N/A</v>
      </c>
      <c r="AR375" s="197" t="e">
        <f t="shared" si="211"/>
        <v>#N/A</v>
      </c>
      <c r="AS375" s="50"/>
      <c r="AT375" s="50"/>
      <c r="AU375" s="50"/>
      <c r="AV375" s="50"/>
      <c r="AW375" s="50"/>
      <c r="AX375" s="50"/>
      <c r="AY375" s="45">
        <f t="shared" si="209"/>
        <v>0</v>
      </c>
      <c r="AZ375" s="437">
        <f t="shared" si="212"/>
        <v>0</v>
      </c>
      <c r="BA375" s="442"/>
      <c r="BB375" s="186"/>
    </row>
    <row r="376" spans="1:54" ht="15" customHeight="1" x14ac:dyDescent="0.25">
      <c r="A376" s="208"/>
      <c r="B376" s="84" t="s">
        <v>652</v>
      </c>
      <c r="C376" s="213" t="s">
        <v>652</v>
      </c>
      <c r="D376" s="188"/>
      <c r="E376" s="191" t="s">
        <v>652</v>
      </c>
      <c r="F376" s="214" t="e">
        <f>VLOOKUP(G376,Lookups!$T$3:$U$2497,2,FALSE)</f>
        <v>#N/A</v>
      </c>
      <c r="G376" s="76" t="e">
        <f>VLOOKUP(E376,Lookups!$S$3:$T$2492,2,FALSE)</f>
        <v>#N/A</v>
      </c>
      <c r="H376" s="181" t="e">
        <f t="shared" si="210"/>
        <v>#N/A</v>
      </c>
      <c r="I376" s="162"/>
      <c r="J376" s="162"/>
      <c r="K376" s="163"/>
      <c r="L376" s="43"/>
      <c r="M376" s="154"/>
      <c r="N376" s="225"/>
      <c r="O376" s="223" t="e">
        <f>VLOOKUP(E376,Lookups!$AD$3:$AE$148,2,FALSE)</f>
        <v>#N/A</v>
      </c>
      <c r="P376" s="226" t="e">
        <f>VLOOKUP(E376,Lookups!$AH$3:$AI$148,2,FALSE)</f>
        <v>#N/A</v>
      </c>
      <c r="Q376" s="174" t="e">
        <f>VLOOKUP(E376,Lookups!$C$3:$D$249,2,FALSE)</f>
        <v>#N/A</v>
      </c>
      <c r="R376" s="227" t="e">
        <f>VLOOKUP(E376,Lookups!$C$3:$E$148,2,FALSE)</f>
        <v>#N/A</v>
      </c>
      <c r="S376" s="156"/>
      <c r="T376" s="423"/>
      <c r="U376" s="423"/>
      <c r="V376" s="423"/>
      <c r="W376" s="46">
        <f t="shared" si="183"/>
        <v>0</v>
      </c>
      <c r="X376" s="46">
        <f t="shared" si="184"/>
        <v>0</v>
      </c>
      <c r="Y376" s="71">
        <f t="shared" si="185"/>
        <v>0</v>
      </c>
      <c r="Z376" s="71"/>
      <c r="AA376" s="71"/>
      <c r="AB376" s="71"/>
      <c r="AC376" s="112">
        <f t="shared" si="186"/>
        <v>0</v>
      </c>
      <c r="AD376" s="112">
        <f t="shared" si="187"/>
        <v>0</v>
      </c>
      <c r="AE376" s="53">
        <f t="shared" si="188"/>
        <v>0</v>
      </c>
      <c r="AF376" s="47">
        <f t="shared" si="189"/>
        <v>0</v>
      </c>
      <c r="AG376" s="47">
        <f t="shared" si="190"/>
        <v>0</v>
      </c>
      <c r="AH376" s="47">
        <f t="shared" si="191"/>
        <v>0</v>
      </c>
      <c r="AI376" s="47">
        <f t="shared" si="192"/>
        <v>0</v>
      </c>
      <c r="AJ376" s="47">
        <f t="shared" si="193"/>
        <v>0</v>
      </c>
      <c r="AK376" s="48" t="e">
        <f t="shared" si="194"/>
        <v>#N/A</v>
      </c>
      <c r="AL376" s="48"/>
      <c r="AM376" s="48"/>
      <c r="AN376" s="145"/>
      <c r="AO376" s="145" t="e">
        <f t="shared" si="195"/>
        <v>#N/A</v>
      </c>
      <c r="AP376" s="145" t="e">
        <f t="shared" si="196"/>
        <v>#N/A</v>
      </c>
      <c r="AQ376" s="414" t="e">
        <f t="shared" si="197"/>
        <v>#N/A</v>
      </c>
      <c r="AR376" s="197" t="e">
        <f t="shared" si="211"/>
        <v>#N/A</v>
      </c>
      <c r="AS376" s="50"/>
      <c r="AT376" s="50"/>
      <c r="AU376" s="50"/>
      <c r="AV376" s="50"/>
      <c r="AW376" s="50"/>
      <c r="AX376" s="50"/>
      <c r="AY376" s="45">
        <f t="shared" si="209"/>
        <v>0</v>
      </c>
      <c r="AZ376" s="437">
        <f t="shared" si="212"/>
        <v>0</v>
      </c>
      <c r="BA376" s="442"/>
      <c r="BB376" s="186"/>
    </row>
    <row r="377" spans="1:54" ht="15" customHeight="1" x14ac:dyDescent="0.25">
      <c r="A377" s="208"/>
      <c r="B377" s="84" t="s">
        <v>652</v>
      </c>
      <c r="C377" s="213" t="s">
        <v>652</v>
      </c>
      <c r="D377" s="188"/>
      <c r="E377" s="191" t="s">
        <v>652</v>
      </c>
      <c r="F377" s="214" t="e">
        <f>VLOOKUP(G377,Lookups!$T$3:$U$2497,2,FALSE)</f>
        <v>#N/A</v>
      </c>
      <c r="G377" s="76" t="e">
        <f>VLOOKUP(E377,Lookups!$S$3:$T$2492,2,FALSE)</f>
        <v>#N/A</v>
      </c>
      <c r="H377" s="181" t="e">
        <f t="shared" si="210"/>
        <v>#N/A</v>
      </c>
      <c r="I377" s="162"/>
      <c r="J377" s="162"/>
      <c r="K377" s="163"/>
      <c r="L377" s="43"/>
      <c r="M377" s="154"/>
      <c r="N377" s="225"/>
      <c r="O377" s="223" t="e">
        <f>VLOOKUP(E377,Lookups!$AD$3:$AE$148,2,FALSE)</f>
        <v>#N/A</v>
      </c>
      <c r="P377" s="226" t="e">
        <f>VLOOKUP(E377,Lookups!$AH$3:$AI$148,2,FALSE)</f>
        <v>#N/A</v>
      </c>
      <c r="Q377" s="174" t="e">
        <f>VLOOKUP(E377,Lookups!$C$3:$D$249,2,FALSE)</f>
        <v>#N/A</v>
      </c>
      <c r="R377" s="227" t="e">
        <f>VLOOKUP(E377,Lookups!$C$3:$E$148,2,FALSE)</f>
        <v>#N/A</v>
      </c>
      <c r="S377" s="156"/>
      <c r="T377" s="423"/>
      <c r="U377" s="423"/>
      <c r="V377" s="423"/>
      <c r="W377" s="46">
        <f t="shared" si="183"/>
        <v>0</v>
      </c>
      <c r="X377" s="46">
        <f t="shared" si="184"/>
        <v>0</v>
      </c>
      <c r="Y377" s="71">
        <f t="shared" si="185"/>
        <v>0</v>
      </c>
      <c r="Z377" s="71"/>
      <c r="AA377" s="71"/>
      <c r="AB377" s="71"/>
      <c r="AC377" s="112">
        <f t="shared" si="186"/>
        <v>0</v>
      </c>
      <c r="AD377" s="112">
        <f t="shared" si="187"/>
        <v>0</v>
      </c>
      <c r="AE377" s="53">
        <f t="shared" si="188"/>
        <v>0</v>
      </c>
      <c r="AF377" s="47">
        <f t="shared" si="189"/>
        <v>0</v>
      </c>
      <c r="AG377" s="47">
        <f t="shared" si="190"/>
        <v>0</v>
      </c>
      <c r="AH377" s="47">
        <f t="shared" si="191"/>
        <v>0</v>
      </c>
      <c r="AI377" s="47">
        <f t="shared" si="192"/>
        <v>0</v>
      </c>
      <c r="AJ377" s="47">
        <f t="shared" si="193"/>
        <v>0</v>
      </c>
      <c r="AK377" s="48" t="e">
        <f t="shared" si="194"/>
        <v>#N/A</v>
      </c>
      <c r="AL377" s="48"/>
      <c r="AM377" s="48"/>
      <c r="AN377" s="145"/>
      <c r="AO377" s="145" t="e">
        <f t="shared" si="195"/>
        <v>#N/A</v>
      </c>
      <c r="AP377" s="145" t="e">
        <f t="shared" si="196"/>
        <v>#N/A</v>
      </c>
      <c r="AQ377" s="414" t="e">
        <f t="shared" si="197"/>
        <v>#N/A</v>
      </c>
      <c r="AR377" s="197" t="e">
        <f t="shared" si="211"/>
        <v>#N/A</v>
      </c>
      <c r="AS377" s="50"/>
      <c r="AT377" s="50"/>
      <c r="AU377" s="50"/>
      <c r="AV377" s="50"/>
      <c r="AW377" s="50"/>
      <c r="AX377" s="50"/>
      <c r="AY377" s="45">
        <f t="shared" si="209"/>
        <v>0</v>
      </c>
      <c r="AZ377" s="437">
        <f t="shared" si="212"/>
        <v>0</v>
      </c>
      <c r="BA377" s="442"/>
      <c r="BB377" s="186"/>
    </row>
    <row r="378" spans="1:54" ht="15" customHeight="1" x14ac:dyDescent="0.25">
      <c r="A378" s="208"/>
      <c r="B378" s="84" t="s">
        <v>652</v>
      </c>
      <c r="C378" s="213" t="s">
        <v>652</v>
      </c>
      <c r="D378" s="188"/>
      <c r="E378" s="191" t="s">
        <v>652</v>
      </c>
      <c r="F378" s="214" t="e">
        <f>VLOOKUP(G378,Lookups!$T$3:$U$2497,2,FALSE)</f>
        <v>#N/A</v>
      </c>
      <c r="G378" s="76" t="e">
        <f>VLOOKUP(E378,Lookups!$S$3:$T$2492,2,FALSE)</f>
        <v>#N/A</v>
      </c>
      <c r="H378" s="181" t="e">
        <f t="shared" si="210"/>
        <v>#N/A</v>
      </c>
      <c r="I378" s="162"/>
      <c r="J378" s="162"/>
      <c r="K378" s="163"/>
      <c r="L378" s="43"/>
      <c r="M378" s="154"/>
      <c r="N378" s="225"/>
      <c r="O378" s="223" t="e">
        <f>VLOOKUP(E378,Lookups!$AD$3:$AE$148,2,FALSE)</f>
        <v>#N/A</v>
      </c>
      <c r="P378" s="226" t="e">
        <f>VLOOKUP(E378,Lookups!$AH$3:$AI$148,2,FALSE)</f>
        <v>#N/A</v>
      </c>
      <c r="Q378" s="174" t="e">
        <f>VLOOKUP(E378,Lookups!$C$3:$D$249,2,FALSE)</f>
        <v>#N/A</v>
      </c>
      <c r="R378" s="227" t="e">
        <f>VLOOKUP(E378,Lookups!$C$3:$E$148,2,FALSE)</f>
        <v>#N/A</v>
      </c>
      <c r="S378" s="156"/>
      <c r="T378" s="423"/>
      <c r="U378" s="423"/>
      <c r="V378" s="423"/>
      <c r="W378" s="46">
        <f t="shared" si="183"/>
        <v>0</v>
      </c>
      <c r="X378" s="46">
        <f t="shared" si="184"/>
        <v>0</v>
      </c>
      <c r="Y378" s="71">
        <f t="shared" si="185"/>
        <v>0</v>
      </c>
      <c r="Z378" s="71"/>
      <c r="AA378" s="71"/>
      <c r="AB378" s="71"/>
      <c r="AC378" s="112">
        <f t="shared" si="186"/>
        <v>0</v>
      </c>
      <c r="AD378" s="112">
        <f t="shared" si="187"/>
        <v>0</v>
      </c>
      <c r="AE378" s="53">
        <f t="shared" si="188"/>
        <v>0</v>
      </c>
      <c r="AF378" s="47">
        <f t="shared" si="189"/>
        <v>0</v>
      </c>
      <c r="AG378" s="47">
        <f t="shared" si="190"/>
        <v>0</v>
      </c>
      <c r="AH378" s="47">
        <f t="shared" si="191"/>
        <v>0</v>
      </c>
      <c r="AI378" s="47">
        <f t="shared" si="192"/>
        <v>0</v>
      </c>
      <c r="AJ378" s="47">
        <f t="shared" si="193"/>
        <v>0</v>
      </c>
      <c r="AK378" s="48" t="e">
        <f t="shared" si="194"/>
        <v>#N/A</v>
      </c>
      <c r="AL378" s="48"/>
      <c r="AM378" s="48"/>
      <c r="AN378" s="145"/>
      <c r="AO378" s="145" t="e">
        <f t="shared" si="195"/>
        <v>#N/A</v>
      </c>
      <c r="AP378" s="145" t="e">
        <f t="shared" si="196"/>
        <v>#N/A</v>
      </c>
      <c r="AQ378" s="414" t="e">
        <f t="shared" si="197"/>
        <v>#N/A</v>
      </c>
      <c r="AR378" s="197" t="e">
        <f t="shared" si="211"/>
        <v>#N/A</v>
      </c>
      <c r="AS378" s="50"/>
      <c r="AT378" s="50"/>
      <c r="AU378" s="50"/>
      <c r="AV378" s="50"/>
      <c r="AW378" s="50"/>
      <c r="AX378" s="50"/>
      <c r="AY378" s="45">
        <f t="shared" ref="AY378:AY409" si="213">SUM(AS378:AX378)+_xlfn.IFNA(#N/A,0)</f>
        <v>0</v>
      </c>
      <c r="AZ378" s="45">
        <f t="shared" si="212"/>
        <v>0</v>
      </c>
      <c r="BA378" s="453"/>
      <c r="BB378" s="182"/>
    </row>
    <row r="379" spans="1:54" ht="15" customHeight="1" x14ac:dyDescent="0.25">
      <c r="A379" s="208"/>
      <c r="B379" s="84" t="s">
        <v>652</v>
      </c>
      <c r="C379" s="213" t="s">
        <v>652</v>
      </c>
      <c r="D379" s="188"/>
      <c r="E379" s="191" t="s">
        <v>652</v>
      </c>
      <c r="F379" s="214" t="e">
        <f>VLOOKUP(G379,Lookups!$T$3:$U$2497,2,FALSE)</f>
        <v>#N/A</v>
      </c>
      <c r="G379" s="76" t="e">
        <f>VLOOKUP(E379,Lookups!$S$3:$T$2492,2,FALSE)</f>
        <v>#N/A</v>
      </c>
      <c r="H379" s="181" t="e">
        <f t="shared" si="210"/>
        <v>#N/A</v>
      </c>
      <c r="I379" s="162"/>
      <c r="J379" s="162"/>
      <c r="K379" s="163"/>
      <c r="L379" s="43"/>
      <c r="M379" s="154"/>
      <c r="N379" s="456"/>
      <c r="O379" s="223" t="e">
        <f>VLOOKUP(E379,Lookups!$AD$3:$AE$148,2,FALSE)</f>
        <v>#N/A</v>
      </c>
      <c r="P379" s="226" t="e">
        <f>VLOOKUP(E379,Lookups!$AH$3:$AI$148,2,FALSE)</f>
        <v>#N/A</v>
      </c>
      <c r="Q379" s="174" t="e">
        <f>VLOOKUP(E379,Lookups!$C$3:$D$249,2,FALSE)</f>
        <v>#N/A</v>
      </c>
      <c r="R379" s="227" t="e">
        <f>VLOOKUP(E379,Lookups!$C$3:$E$148,2,FALSE)</f>
        <v>#N/A</v>
      </c>
      <c r="S379" s="156"/>
      <c r="T379" s="423"/>
      <c r="U379" s="423"/>
      <c r="V379" s="423"/>
      <c r="W379" s="46">
        <f t="shared" si="183"/>
        <v>0</v>
      </c>
      <c r="X379" s="46">
        <f t="shared" si="184"/>
        <v>0</v>
      </c>
      <c r="Y379" s="71">
        <f t="shared" si="185"/>
        <v>0</v>
      </c>
      <c r="Z379" s="71"/>
      <c r="AA379" s="71"/>
      <c r="AB379" s="71"/>
      <c r="AC379" s="112">
        <f t="shared" si="186"/>
        <v>0</v>
      </c>
      <c r="AD379" s="112">
        <f t="shared" si="187"/>
        <v>0</v>
      </c>
      <c r="AE379" s="53">
        <f t="shared" si="188"/>
        <v>0</v>
      </c>
      <c r="AF379" s="47">
        <f t="shared" si="189"/>
        <v>0</v>
      </c>
      <c r="AG379" s="47">
        <f t="shared" si="190"/>
        <v>0</v>
      </c>
      <c r="AH379" s="47">
        <f t="shared" si="191"/>
        <v>0</v>
      </c>
      <c r="AI379" s="47">
        <f t="shared" si="192"/>
        <v>0</v>
      </c>
      <c r="AJ379" s="47">
        <f t="shared" si="193"/>
        <v>0</v>
      </c>
      <c r="AK379" s="48" t="e">
        <f t="shared" si="194"/>
        <v>#N/A</v>
      </c>
      <c r="AL379" s="48"/>
      <c r="AM379" s="48"/>
      <c r="AN379" s="145"/>
      <c r="AO379" s="145" t="e">
        <f t="shared" si="195"/>
        <v>#N/A</v>
      </c>
      <c r="AP379" s="145" t="e">
        <f t="shared" si="196"/>
        <v>#N/A</v>
      </c>
      <c r="AQ379" s="414" t="e">
        <f t="shared" si="197"/>
        <v>#N/A</v>
      </c>
      <c r="AR379" s="197" t="e">
        <f t="shared" si="211"/>
        <v>#N/A</v>
      </c>
      <c r="AS379" s="50"/>
      <c r="AT379" s="50"/>
      <c r="AU379" s="50"/>
      <c r="AV379" s="50"/>
      <c r="AW379" s="50"/>
      <c r="AX379" s="50"/>
      <c r="AY379" s="45">
        <f t="shared" si="213"/>
        <v>0</v>
      </c>
      <c r="AZ379" s="45">
        <f t="shared" si="212"/>
        <v>0</v>
      </c>
      <c r="BA379" s="431"/>
      <c r="BB379" s="182"/>
    </row>
    <row r="380" spans="1:54" ht="15" customHeight="1" x14ac:dyDescent="0.25">
      <c r="A380" s="208"/>
      <c r="B380" s="84" t="s">
        <v>652</v>
      </c>
      <c r="C380" s="213" t="s">
        <v>652</v>
      </c>
      <c r="D380" s="188"/>
      <c r="E380" s="191" t="s">
        <v>652</v>
      </c>
      <c r="F380" s="214" t="e">
        <f>VLOOKUP(G380,Lookups!$T$3:$U$2497,2,FALSE)</f>
        <v>#N/A</v>
      </c>
      <c r="G380" s="76" t="e">
        <f>VLOOKUP(E380,Lookups!$S$3:$T$2492,2,FALSE)</f>
        <v>#N/A</v>
      </c>
      <c r="H380" s="181" t="e">
        <f t="shared" si="210"/>
        <v>#N/A</v>
      </c>
      <c r="I380" s="162"/>
      <c r="J380" s="162"/>
      <c r="K380" s="163"/>
      <c r="L380" s="43"/>
      <c r="M380" s="154"/>
      <c r="N380" s="225"/>
      <c r="O380" s="223" t="e">
        <f>VLOOKUP(E380,Lookups!$AD$3:$AE$148,2,FALSE)</f>
        <v>#N/A</v>
      </c>
      <c r="P380" s="226" t="e">
        <f>VLOOKUP(E380,Lookups!$AH$3:$AI$148,2,FALSE)</f>
        <v>#N/A</v>
      </c>
      <c r="Q380" s="174" t="e">
        <f>VLOOKUP(E380,Lookups!$C$3:$D$249,2,FALSE)</f>
        <v>#N/A</v>
      </c>
      <c r="R380" s="227" t="e">
        <f>VLOOKUP(E380,Lookups!$C$3:$E$148,2,FALSE)</f>
        <v>#N/A</v>
      </c>
      <c r="S380" s="156"/>
      <c r="T380" s="423"/>
      <c r="U380" s="423"/>
      <c r="V380" s="423"/>
      <c r="W380" s="46">
        <f t="shared" si="183"/>
        <v>0</v>
      </c>
      <c r="X380" s="46">
        <f t="shared" si="184"/>
        <v>0</v>
      </c>
      <c r="Y380" s="71">
        <f t="shared" si="185"/>
        <v>0</v>
      </c>
      <c r="Z380" s="71"/>
      <c r="AA380" s="71"/>
      <c r="AB380" s="71"/>
      <c r="AC380" s="112">
        <f t="shared" si="186"/>
        <v>0</v>
      </c>
      <c r="AD380" s="112">
        <f t="shared" si="187"/>
        <v>0</v>
      </c>
      <c r="AE380" s="53">
        <f t="shared" si="188"/>
        <v>0</v>
      </c>
      <c r="AF380" s="47">
        <f t="shared" si="189"/>
        <v>0</v>
      </c>
      <c r="AG380" s="47">
        <f t="shared" si="190"/>
        <v>0</v>
      </c>
      <c r="AH380" s="47">
        <f t="shared" si="191"/>
        <v>0</v>
      </c>
      <c r="AI380" s="47">
        <f t="shared" si="192"/>
        <v>0</v>
      </c>
      <c r="AJ380" s="47">
        <f t="shared" si="193"/>
        <v>0</v>
      </c>
      <c r="AK380" s="48" t="e">
        <f t="shared" si="194"/>
        <v>#N/A</v>
      </c>
      <c r="AL380" s="48"/>
      <c r="AM380" s="48"/>
      <c r="AN380" s="145"/>
      <c r="AO380" s="145" t="e">
        <f t="shared" si="195"/>
        <v>#N/A</v>
      </c>
      <c r="AP380" s="145" t="e">
        <f t="shared" si="196"/>
        <v>#N/A</v>
      </c>
      <c r="AQ380" s="414" t="e">
        <f t="shared" si="197"/>
        <v>#N/A</v>
      </c>
      <c r="AR380" s="197" t="e">
        <f t="shared" si="211"/>
        <v>#N/A</v>
      </c>
      <c r="AS380" s="50"/>
      <c r="AT380" s="50"/>
      <c r="AU380" s="50"/>
      <c r="AV380" s="50"/>
      <c r="AW380" s="50"/>
      <c r="AX380" s="50"/>
      <c r="AY380" s="45">
        <f t="shared" si="213"/>
        <v>0</v>
      </c>
      <c r="AZ380" s="45">
        <f t="shared" si="212"/>
        <v>0</v>
      </c>
      <c r="BA380" s="431"/>
      <c r="BB380" s="182"/>
    </row>
    <row r="381" spans="1:54" ht="15" customHeight="1" x14ac:dyDescent="0.25">
      <c r="A381" s="208"/>
      <c r="B381" s="84" t="s">
        <v>652</v>
      </c>
      <c r="C381" s="213" t="s">
        <v>652</v>
      </c>
      <c r="D381" s="188"/>
      <c r="E381" s="191" t="s">
        <v>652</v>
      </c>
      <c r="F381" s="214" t="e">
        <f>VLOOKUP(G381,Lookups!$T$3:$U$2497,2,FALSE)</f>
        <v>#N/A</v>
      </c>
      <c r="G381" s="76" t="e">
        <f>VLOOKUP(E381,Lookups!$S$3:$T$2492,2,FALSE)</f>
        <v>#N/A</v>
      </c>
      <c r="H381" s="181" t="e">
        <f t="shared" si="210"/>
        <v>#N/A</v>
      </c>
      <c r="I381" s="162"/>
      <c r="J381" s="162"/>
      <c r="K381" s="163"/>
      <c r="L381" s="43"/>
      <c r="M381" s="154"/>
      <c r="N381" s="225"/>
      <c r="O381" s="223" t="e">
        <f>VLOOKUP(E381,Lookups!$AD$3:$AE$148,2,FALSE)</f>
        <v>#N/A</v>
      </c>
      <c r="P381" s="226" t="e">
        <f>VLOOKUP(E381,Lookups!$AH$3:$AI$148,2,FALSE)</f>
        <v>#N/A</v>
      </c>
      <c r="Q381" s="174" t="e">
        <f>VLOOKUP(E381,Lookups!$C$3:$D$249,2,FALSE)</f>
        <v>#N/A</v>
      </c>
      <c r="R381" s="227" t="e">
        <f>VLOOKUP(E381,Lookups!$C$3:$E$148,2,FALSE)</f>
        <v>#N/A</v>
      </c>
      <c r="S381" s="156"/>
      <c r="T381" s="423"/>
      <c r="U381" s="423"/>
      <c r="V381" s="423"/>
      <c r="W381" s="46">
        <f t="shared" si="183"/>
        <v>0</v>
      </c>
      <c r="X381" s="46">
        <f t="shared" si="184"/>
        <v>0</v>
      </c>
      <c r="Y381" s="71">
        <f t="shared" si="185"/>
        <v>0</v>
      </c>
      <c r="Z381" s="71"/>
      <c r="AA381" s="71"/>
      <c r="AB381" s="71"/>
      <c r="AC381" s="112">
        <f t="shared" si="186"/>
        <v>0</v>
      </c>
      <c r="AD381" s="112">
        <f t="shared" si="187"/>
        <v>0</v>
      </c>
      <c r="AE381" s="53">
        <f t="shared" si="188"/>
        <v>0</v>
      </c>
      <c r="AF381" s="47">
        <f t="shared" si="189"/>
        <v>0</v>
      </c>
      <c r="AG381" s="47">
        <f t="shared" si="190"/>
        <v>0</v>
      </c>
      <c r="AH381" s="47">
        <f t="shared" si="191"/>
        <v>0</v>
      </c>
      <c r="AI381" s="47">
        <f t="shared" si="192"/>
        <v>0</v>
      </c>
      <c r="AJ381" s="47">
        <f t="shared" si="193"/>
        <v>0</v>
      </c>
      <c r="AK381" s="48" t="e">
        <f t="shared" si="194"/>
        <v>#N/A</v>
      </c>
      <c r="AL381" s="48"/>
      <c r="AM381" s="48"/>
      <c r="AN381" s="145"/>
      <c r="AO381" s="145" t="e">
        <f t="shared" si="195"/>
        <v>#N/A</v>
      </c>
      <c r="AP381" s="145" t="e">
        <f t="shared" si="196"/>
        <v>#N/A</v>
      </c>
      <c r="AQ381" s="414" t="e">
        <f t="shared" si="197"/>
        <v>#N/A</v>
      </c>
      <c r="AR381" s="197" t="e">
        <f t="shared" si="211"/>
        <v>#N/A</v>
      </c>
      <c r="AS381" s="50"/>
      <c r="AT381" s="50"/>
      <c r="AU381" s="50"/>
      <c r="AV381" s="50"/>
      <c r="AW381" s="50"/>
      <c r="AX381" s="50"/>
      <c r="AY381" s="45">
        <f t="shared" si="213"/>
        <v>0</v>
      </c>
      <c r="AZ381" s="45">
        <f t="shared" si="212"/>
        <v>0</v>
      </c>
      <c r="BA381" s="431"/>
      <c r="BB381" s="182"/>
    </row>
    <row r="382" spans="1:54" ht="15" customHeight="1" x14ac:dyDescent="0.25">
      <c r="A382" s="208"/>
      <c r="B382" s="84" t="s">
        <v>652</v>
      </c>
      <c r="C382" s="213" t="s">
        <v>652</v>
      </c>
      <c r="D382" s="188"/>
      <c r="E382" s="191" t="s">
        <v>652</v>
      </c>
      <c r="F382" s="214" t="e">
        <f>VLOOKUP(G382,Lookups!$T$3:$U$2497,2,FALSE)</f>
        <v>#N/A</v>
      </c>
      <c r="G382" s="76" t="e">
        <f>VLOOKUP(E382,Lookups!$S$3:$T$2492,2,FALSE)</f>
        <v>#N/A</v>
      </c>
      <c r="H382" s="181" t="e">
        <f t="shared" si="210"/>
        <v>#N/A</v>
      </c>
      <c r="I382" s="162"/>
      <c r="J382" s="162"/>
      <c r="K382" s="163"/>
      <c r="L382" s="43"/>
      <c r="M382" s="154"/>
      <c r="N382" s="225"/>
      <c r="O382" s="223" t="e">
        <f>VLOOKUP(E382,Lookups!$AD$3:$AE$148,2,FALSE)</f>
        <v>#N/A</v>
      </c>
      <c r="P382" s="226" t="e">
        <f>VLOOKUP(E382,Lookups!$AH$3:$AI$148,2,FALSE)</f>
        <v>#N/A</v>
      </c>
      <c r="Q382" s="174" t="e">
        <f>VLOOKUP(E382,Lookups!$C$3:$D$249,2,FALSE)</f>
        <v>#N/A</v>
      </c>
      <c r="R382" s="227" t="e">
        <f>VLOOKUP(E382,Lookups!$C$3:$E$148,2,FALSE)</f>
        <v>#N/A</v>
      </c>
      <c r="S382" s="156"/>
      <c r="T382" s="423"/>
      <c r="U382" s="423"/>
      <c r="V382" s="423"/>
      <c r="W382" s="46">
        <f t="shared" si="183"/>
        <v>0</v>
      </c>
      <c r="X382" s="46">
        <f t="shared" si="184"/>
        <v>0</v>
      </c>
      <c r="Y382" s="71">
        <f t="shared" si="185"/>
        <v>0</v>
      </c>
      <c r="Z382" s="71"/>
      <c r="AA382" s="71"/>
      <c r="AB382" s="71"/>
      <c r="AC382" s="112">
        <f t="shared" si="186"/>
        <v>0</v>
      </c>
      <c r="AD382" s="112">
        <f t="shared" si="187"/>
        <v>0</v>
      </c>
      <c r="AE382" s="53">
        <f t="shared" si="188"/>
        <v>0</v>
      </c>
      <c r="AF382" s="47">
        <f t="shared" si="189"/>
        <v>0</v>
      </c>
      <c r="AG382" s="47">
        <f t="shared" si="190"/>
        <v>0</v>
      </c>
      <c r="AH382" s="47">
        <f t="shared" si="191"/>
        <v>0</v>
      </c>
      <c r="AI382" s="47">
        <f t="shared" si="192"/>
        <v>0</v>
      </c>
      <c r="AJ382" s="47">
        <f t="shared" si="193"/>
        <v>0</v>
      </c>
      <c r="AK382" s="48" t="e">
        <f t="shared" si="194"/>
        <v>#N/A</v>
      </c>
      <c r="AL382" s="48"/>
      <c r="AM382" s="48"/>
      <c r="AN382" s="145"/>
      <c r="AO382" s="145" t="e">
        <f t="shared" si="195"/>
        <v>#N/A</v>
      </c>
      <c r="AP382" s="145" t="e">
        <f t="shared" si="196"/>
        <v>#N/A</v>
      </c>
      <c r="AQ382" s="414" t="e">
        <f t="shared" si="197"/>
        <v>#N/A</v>
      </c>
      <c r="AR382" s="197" t="e">
        <f t="shared" si="211"/>
        <v>#N/A</v>
      </c>
      <c r="AS382" s="50"/>
      <c r="AT382" s="50"/>
      <c r="AU382" s="50"/>
      <c r="AV382" s="50"/>
      <c r="AW382" s="50"/>
      <c r="AX382" s="50"/>
      <c r="AY382" s="45">
        <f t="shared" si="213"/>
        <v>0</v>
      </c>
      <c r="AZ382" s="45">
        <f t="shared" si="212"/>
        <v>0</v>
      </c>
      <c r="BA382" s="431"/>
      <c r="BB382" s="182"/>
    </row>
    <row r="383" spans="1:54" ht="15" customHeight="1" x14ac:dyDescent="0.25">
      <c r="A383" s="208"/>
      <c r="B383" s="84" t="s">
        <v>652</v>
      </c>
      <c r="C383" s="213" t="s">
        <v>652</v>
      </c>
      <c r="D383" s="188"/>
      <c r="E383" s="191" t="s">
        <v>652</v>
      </c>
      <c r="F383" s="214" t="e">
        <f>VLOOKUP(G383,Lookups!$T$3:$U$2497,2,FALSE)</f>
        <v>#N/A</v>
      </c>
      <c r="G383" s="76" t="e">
        <f>VLOOKUP(E383,Lookups!$S$3:$T$2492,2,FALSE)</f>
        <v>#N/A</v>
      </c>
      <c r="H383" s="181" t="e">
        <f t="shared" si="210"/>
        <v>#N/A</v>
      </c>
      <c r="I383" s="162"/>
      <c r="J383" s="162"/>
      <c r="K383" s="163"/>
      <c r="L383" s="43"/>
      <c r="M383" s="154"/>
      <c r="N383" s="225"/>
      <c r="O383" s="223" t="e">
        <f>VLOOKUP(E383,Lookups!$AD$3:$AE$148,2,FALSE)</f>
        <v>#N/A</v>
      </c>
      <c r="P383" s="226" t="e">
        <f>VLOOKUP(E383,Lookups!$AH$3:$AI$148,2,FALSE)</f>
        <v>#N/A</v>
      </c>
      <c r="Q383" s="174" t="e">
        <f>VLOOKUP(E383,Lookups!$C$3:$D$249,2,FALSE)</f>
        <v>#N/A</v>
      </c>
      <c r="R383" s="227" t="e">
        <f>VLOOKUP(E383,Lookups!$C$3:$E$148,2,FALSE)</f>
        <v>#N/A</v>
      </c>
      <c r="S383" s="156"/>
      <c r="T383" s="423"/>
      <c r="U383" s="423"/>
      <c r="V383" s="423"/>
      <c r="W383" s="46">
        <f t="shared" si="183"/>
        <v>0</v>
      </c>
      <c r="X383" s="46">
        <f t="shared" si="184"/>
        <v>0</v>
      </c>
      <c r="Y383" s="71">
        <f t="shared" si="185"/>
        <v>0</v>
      </c>
      <c r="Z383" s="71"/>
      <c r="AA383" s="71"/>
      <c r="AB383" s="71"/>
      <c r="AC383" s="112">
        <f t="shared" si="186"/>
        <v>0</v>
      </c>
      <c r="AD383" s="112">
        <f t="shared" si="187"/>
        <v>0</v>
      </c>
      <c r="AE383" s="53">
        <f t="shared" si="188"/>
        <v>0</v>
      </c>
      <c r="AF383" s="47">
        <f t="shared" si="189"/>
        <v>0</v>
      </c>
      <c r="AG383" s="47">
        <f t="shared" si="190"/>
        <v>0</v>
      </c>
      <c r="AH383" s="47">
        <f t="shared" si="191"/>
        <v>0</v>
      </c>
      <c r="AI383" s="47">
        <f t="shared" si="192"/>
        <v>0</v>
      </c>
      <c r="AJ383" s="47">
        <f t="shared" si="193"/>
        <v>0</v>
      </c>
      <c r="AK383" s="48" t="e">
        <f t="shared" si="194"/>
        <v>#N/A</v>
      </c>
      <c r="AL383" s="48"/>
      <c r="AM383" s="48"/>
      <c r="AN383" s="145"/>
      <c r="AO383" s="145" t="e">
        <f t="shared" si="195"/>
        <v>#N/A</v>
      </c>
      <c r="AP383" s="145" t="e">
        <f t="shared" si="196"/>
        <v>#N/A</v>
      </c>
      <c r="AQ383" s="414" t="e">
        <f t="shared" si="197"/>
        <v>#N/A</v>
      </c>
      <c r="AR383" s="197" t="e">
        <f t="shared" si="211"/>
        <v>#N/A</v>
      </c>
      <c r="AS383" s="50"/>
      <c r="AT383" s="50"/>
      <c r="AU383" s="50"/>
      <c r="AV383" s="50"/>
      <c r="AW383" s="50"/>
      <c r="AX383" s="50"/>
      <c r="AY383" s="45">
        <f t="shared" si="213"/>
        <v>0</v>
      </c>
      <c r="AZ383" s="45">
        <f t="shared" si="212"/>
        <v>0</v>
      </c>
      <c r="BA383" s="431"/>
      <c r="BB383" s="182"/>
    </row>
    <row r="384" spans="1:54" ht="15" customHeight="1" x14ac:dyDescent="0.25">
      <c r="A384" s="208"/>
      <c r="B384" s="84" t="s">
        <v>652</v>
      </c>
      <c r="C384" s="213" t="s">
        <v>652</v>
      </c>
      <c r="D384" s="188"/>
      <c r="E384" s="191" t="s">
        <v>652</v>
      </c>
      <c r="F384" s="214" t="e">
        <f>VLOOKUP(G384,Lookups!$T$3:$U$2497,2,FALSE)</f>
        <v>#N/A</v>
      </c>
      <c r="G384" s="76" t="e">
        <f>VLOOKUP(E384,Lookups!$S$3:$T$2492,2,FALSE)</f>
        <v>#N/A</v>
      </c>
      <c r="H384" s="181" t="e">
        <f t="shared" si="210"/>
        <v>#N/A</v>
      </c>
      <c r="I384" s="162"/>
      <c r="J384" s="162"/>
      <c r="K384" s="163"/>
      <c r="L384" s="175"/>
      <c r="M384" s="154"/>
      <c r="N384" s="225"/>
      <c r="O384" s="223" t="e">
        <f>VLOOKUP(E384,Lookups!$AD$3:$AE$148,2,FALSE)</f>
        <v>#N/A</v>
      </c>
      <c r="P384" s="226" t="e">
        <f>VLOOKUP(E384,Lookups!$AH$3:$AI$148,2,FALSE)</f>
        <v>#N/A</v>
      </c>
      <c r="Q384" s="174" t="e">
        <f>VLOOKUP(E384,Lookups!$C$3:$D$249,2,FALSE)</f>
        <v>#N/A</v>
      </c>
      <c r="R384" s="227" t="e">
        <f>VLOOKUP(E384,Lookups!$C$3:$E$148,2,FALSE)</f>
        <v>#N/A</v>
      </c>
      <c r="S384" s="156"/>
      <c r="T384" s="423"/>
      <c r="U384" s="423"/>
      <c r="V384" s="423"/>
      <c r="W384" s="46">
        <f t="shared" si="183"/>
        <v>0</v>
      </c>
      <c r="X384" s="46">
        <f t="shared" si="184"/>
        <v>0</v>
      </c>
      <c r="Y384" s="71">
        <f t="shared" si="185"/>
        <v>0</v>
      </c>
      <c r="Z384" s="71"/>
      <c r="AA384" s="71"/>
      <c r="AB384" s="71"/>
      <c r="AC384" s="112">
        <f t="shared" si="186"/>
        <v>0</v>
      </c>
      <c r="AD384" s="112">
        <f t="shared" si="187"/>
        <v>0</v>
      </c>
      <c r="AE384" s="53">
        <f t="shared" si="188"/>
        <v>0</v>
      </c>
      <c r="AF384" s="47">
        <f t="shared" si="189"/>
        <v>0</v>
      </c>
      <c r="AG384" s="47">
        <f t="shared" si="190"/>
        <v>0</v>
      </c>
      <c r="AH384" s="47">
        <f t="shared" si="191"/>
        <v>0</v>
      </c>
      <c r="AI384" s="47">
        <f t="shared" si="192"/>
        <v>0</v>
      </c>
      <c r="AJ384" s="47">
        <f t="shared" si="193"/>
        <v>0</v>
      </c>
      <c r="AK384" s="48" t="e">
        <f t="shared" si="194"/>
        <v>#N/A</v>
      </c>
      <c r="AL384" s="48"/>
      <c r="AM384" s="48"/>
      <c r="AN384" s="145"/>
      <c r="AO384" s="145" t="e">
        <f t="shared" si="195"/>
        <v>#N/A</v>
      </c>
      <c r="AP384" s="145" t="e">
        <f t="shared" si="196"/>
        <v>#N/A</v>
      </c>
      <c r="AQ384" s="414" t="e">
        <f t="shared" si="197"/>
        <v>#N/A</v>
      </c>
      <c r="AR384" s="197" t="e">
        <f t="shared" si="211"/>
        <v>#N/A</v>
      </c>
      <c r="AS384" s="50"/>
      <c r="AT384" s="50"/>
      <c r="AU384" s="50"/>
      <c r="AV384" s="50"/>
      <c r="AW384" s="50"/>
      <c r="AX384" s="50"/>
      <c r="AY384" s="45">
        <f t="shared" si="213"/>
        <v>0</v>
      </c>
      <c r="AZ384" s="45">
        <f t="shared" si="212"/>
        <v>0</v>
      </c>
      <c r="BA384" s="431"/>
      <c r="BB384" s="182"/>
    </row>
    <row r="385" spans="1:54" ht="15" customHeight="1" x14ac:dyDescent="0.25">
      <c r="A385" s="208"/>
      <c r="B385" s="84" t="s">
        <v>652</v>
      </c>
      <c r="C385" s="213" t="s">
        <v>652</v>
      </c>
      <c r="D385" s="188"/>
      <c r="E385" s="191" t="s">
        <v>652</v>
      </c>
      <c r="F385" s="214" t="e">
        <f>VLOOKUP(G385,Lookups!$T$3:$U$2497,2,FALSE)</f>
        <v>#N/A</v>
      </c>
      <c r="G385" s="76" t="e">
        <f>VLOOKUP(E385,Lookups!$S$3:$T$2492,2,FALSE)</f>
        <v>#N/A</v>
      </c>
      <c r="H385" s="181" t="e">
        <f t="shared" si="210"/>
        <v>#N/A</v>
      </c>
      <c r="I385" s="162"/>
      <c r="J385" s="162"/>
      <c r="K385" s="163"/>
      <c r="L385" s="175"/>
      <c r="M385" s="154"/>
      <c r="N385" s="225"/>
      <c r="O385" s="223" t="e">
        <f>VLOOKUP(E385,Lookups!$AD$3:$AE$148,2,FALSE)</f>
        <v>#N/A</v>
      </c>
      <c r="P385" s="226" t="e">
        <f>VLOOKUP(E385,Lookups!$AH$3:$AI$148,2,FALSE)</f>
        <v>#N/A</v>
      </c>
      <c r="Q385" s="174" t="e">
        <f>VLOOKUP(E385,Lookups!$C$3:$D$249,2,FALSE)</f>
        <v>#N/A</v>
      </c>
      <c r="R385" s="227" t="e">
        <f>VLOOKUP(E385,Lookups!$C$3:$E$148,2,FALSE)</f>
        <v>#N/A</v>
      </c>
      <c r="S385" s="156"/>
      <c r="T385" s="423"/>
      <c r="U385" s="423"/>
      <c r="V385" s="423"/>
      <c r="W385" s="46">
        <f t="shared" si="183"/>
        <v>0</v>
      </c>
      <c r="X385" s="46">
        <f t="shared" si="184"/>
        <v>0</v>
      </c>
      <c r="Y385" s="71">
        <f t="shared" si="185"/>
        <v>0</v>
      </c>
      <c r="Z385" s="71"/>
      <c r="AA385" s="71"/>
      <c r="AB385" s="71"/>
      <c r="AC385" s="112">
        <f t="shared" si="186"/>
        <v>0</v>
      </c>
      <c r="AD385" s="112">
        <f t="shared" si="187"/>
        <v>0</v>
      </c>
      <c r="AE385" s="53">
        <f t="shared" si="188"/>
        <v>0</v>
      </c>
      <c r="AF385" s="47">
        <f t="shared" si="189"/>
        <v>0</v>
      </c>
      <c r="AG385" s="47">
        <f t="shared" si="190"/>
        <v>0</v>
      </c>
      <c r="AH385" s="47">
        <f t="shared" si="191"/>
        <v>0</v>
      </c>
      <c r="AI385" s="47">
        <f t="shared" si="192"/>
        <v>0</v>
      </c>
      <c r="AJ385" s="47">
        <f t="shared" si="193"/>
        <v>0</v>
      </c>
      <c r="AK385" s="48" t="e">
        <f t="shared" si="194"/>
        <v>#N/A</v>
      </c>
      <c r="AL385" s="48"/>
      <c r="AM385" s="48"/>
      <c r="AN385" s="145"/>
      <c r="AO385" s="145" t="e">
        <f t="shared" si="195"/>
        <v>#N/A</v>
      </c>
      <c r="AP385" s="145" t="e">
        <f t="shared" si="196"/>
        <v>#N/A</v>
      </c>
      <c r="AQ385" s="414" t="e">
        <f t="shared" si="197"/>
        <v>#N/A</v>
      </c>
      <c r="AR385" s="197" t="e">
        <f t="shared" si="211"/>
        <v>#N/A</v>
      </c>
      <c r="AS385" s="50"/>
      <c r="AT385" s="50"/>
      <c r="AU385" s="50"/>
      <c r="AV385" s="50"/>
      <c r="AW385" s="50"/>
      <c r="AX385" s="50"/>
      <c r="AY385" s="45">
        <f t="shared" si="213"/>
        <v>0</v>
      </c>
      <c r="AZ385" s="437">
        <f t="shared" si="212"/>
        <v>0</v>
      </c>
      <c r="BA385" s="442"/>
      <c r="BB385" s="186"/>
    </row>
    <row r="386" spans="1:54" ht="15" customHeight="1" x14ac:dyDescent="0.25">
      <c r="A386" s="208"/>
      <c r="B386" s="84" t="s">
        <v>652</v>
      </c>
      <c r="C386" s="213" t="s">
        <v>652</v>
      </c>
      <c r="D386" s="188"/>
      <c r="E386" s="191" t="s">
        <v>652</v>
      </c>
      <c r="F386" s="214" t="e">
        <f>VLOOKUP(G386,Lookups!$T$3:$U$2497,2,FALSE)</f>
        <v>#N/A</v>
      </c>
      <c r="G386" s="76" t="e">
        <f>VLOOKUP(E386,Lookups!$S$3:$T$2492,2,FALSE)</f>
        <v>#N/A</v>
      </c>
      <c r="H386" s="181" t="e">
        <f t="shared" ref="H386:H409" si="214">CONCATENATE(C386," ",G386)</f>
        <v>#N/A</v>
      </c>
      <c r="I386" s="162"/>
      <c r="J386" s="162"/>
      <c r="K386" s="163"/>
      <c r="L386" s="175"/>
      <c r="M386" s="154"/>
      <c r="N386" s="225"/>
      <c r="O386" s="223" t="e">
        <f>VLOOKUP(E386,Lookups!$AD$3:$AE$148,2,FALSE)</f>
        <v>#N/A</v>
      </c>
      <c r="P386" s="226" t="e">
        <f>VLOOKUP(E386,Lookups!$AH$3:$AI$148,2,FALSE)</f>
        <v>#N/A</v>
      </c>
      <c r="Q386" s="174" t="e">
        <f>VLOOKUP(E386,Lookups!$C$3:$D$249,2,FALSE)</f>
        <v>#N/A</v>
      </c>
      <c r="R386" s="227" t="e">
        <f>VLOOKUP(E386,Lookups!$C$3:$E$148,2,FALSE)</f>
        <v>#N/A</v>
      </c>
      <c r="S386" s="156"/>
      <c r="T386" s="423"/>
      <c r="U386" s="423"/>
      <c r="V386" s="423"/>
      <c r="W386" s="46">
        <f t="shared" si="183"/>
        <v>0</v>
      </c>
      <c r="X386" s="46">
        <f t="shared" si="184"/>
        <v>0</v>
      </c>
      <c r="Y386" s="71">
        <f t="shared" si="185"/>
        <v>0</v>
      </c>
      <c r="Z386" s="71"/>
      <c r="AA386" s="71"/>
      <c r="AB386" s="71"/>
      <c r="AC386" s="112">
        <f t="shared" si="186"/>
        <v>0</v>
      </c>
      <c r="AD386" s="112">
        <f t="shared" si="187"/>
        <v>0</v>
      </c>
      <c r="AE386" s="53">
        <f t="shared" si="188"/>
        <v>0</v>
      </c>
      <c r="AF386" s="47">
        <f t="shared" si="189"/>
        <v>0</v>
      </c>
      <c r="AG386" s="47">
        <f t="shared" si="190"/>
        <v>0</v>
      </c>
      <c r="AH386" s="47">
        <f t="shared" si="191"/>
        <v>0</v>
      </c>
      <c r="AI386" s="47">
        <f t="shared" si="192"/>
        <v>0</v>
      </c>
      <c r="AJ386" s="47">
        <f t="shared" si="193"/>
        <v>0</v>
      </c>
      <c r="AK386" s="48" t="e">
        <f t="shared" si="194"/>
        <v>#N/A</v>
      </c>
      <c r="AL386" s="48"/>
      <c r="AM386" s="48"/>
      <c r="AN386" s="145"/>
      <c r="AO386" s="145" t="e">
        <f t="shared" si="195"/>
        <v>#N/A</v>
      </c>
      <c r="AP386" s="145" t="e">
        <f t="shared" si="196"/>
        <v>#N/A</v>
      </c>
      <c r="AQ386" s="414" t="e">
        <f t="shared" si="197"/>
        <v>#N/A</v>
      </c>
      <c r="AR386" s="197" t="e">
        <f t="shared" si="211"/>
        <v>#N/A</v>
      </c>
      <c r="AS386" s="50"/>
      <c r="AT386" s="50"/>
      <c r="AU386" s="50"/>
      <c r="AV386" s="50"/>
      <c r="AW386" s="50"/>
      <c r="AX386" s="50"/>
      <c r="AY386" s="45">
        <f t="shared" si="213"/>
        <v>0</v>
      </c>
      <c r="AZ386" s="437">
        <f t="shared" si="212"/>
        <v>0</v>
      </c>
      <c r="BA386" s="442"/>
      <c r="BB386" s="186"/>
    </row>
    <row r="387" spans="1:54" ht="15" customHeight="1" x14ac:dyDescent="0.25">
      <c r="A387" s="208"/>
      <c r="B387" s="84" t="s">
        <v>652</v>
      </c>
      <c r="C387" s="213" t="s">
        <v>652</v>
      </c>
      <c r="D387" s="188"/>
      <c r="E387" s="191" t="s">
        <v>652</v>
      </c>
      <c r="F387" s="214" t="e">
        <f>VLOOKUP(G387,Lookups!$T$3:$U$2497,2,FALSE)</f>
        <v>#N/A</v>
      </c>
      <c r="G387" s="76" t="e">
        <f>VLOOKUP(E387,Lookups!$S$3:$T$2492,2,FALSE)</f>
        <v>#N/A</v>
      </c>
      <c r="H387" s="181" t="e">
        <f t="shared" si="214"/>
        <v>#N/A</v>
      </c>
      <c r="I387" s="162"/>
      <c r="J387" s="162"/>
      <c r="K387" s="163"/>
      <c r="L387" s="175"/>
      <c r="M387" s="528"/>
      <c r="N387" s="225"/>
      <c r="O387" s="223" t="e">
        <f>VLOOKUP(E387,Lookups!$AD$3:$AE$148,2,FALSE)</f>
        <v>#N/A</v>
      </c>
      <c r="P387" s="226" t="e">
        <f>VLOOKUP(E387,Lookups!$AH$3:$AI$148,2,FALSE)</f>
        <v>#N/A</v>
      </c>
      <c r="Q387" s="174" t="e">
        <f>VLOOKUP(E387,Lookups!$C$3:$D$249,2,FALSE)</f>
        <v>#N/A</v>
      </c>
      <c r="R387" s="227" t="e">
        <f>VLOOKUP(E387,Lookups!$C$3:$E$148,2,FALSE)</f>
        <v>#N/A</v>
      </c>
      <c r="S387" s="156"/>
      <c r="T387" s="423"/>
      <c r="U387" s="423"/>
      <c r="V387" s="423"/>
      <c r="W387" s="46">
        <f t="shared" si="183"/>
        <v>0</v>
      </c>
      <c r="X387" s="46">
        <f t="shared" si="184"/>
        <v>0</v>
      </c>
      <c r="Y387" s="71">
        <f t="shared" si="185"/>
        <v>0</v>
      </c>
      <c r="Z387" s="71"/>
      <c r="AA387" s="71"/>
      <c r="AB387" s="71"/>
      <c r="AC387" s="112">
        <f t="shared" si="186"/>
        <v>0</v>
      </c>
      <c r="AD387" s="112">
        <f t="shared" si="187"/>
        <v>0</v>
      </c>
      <c r="AE387" s="53">
        <f t="shared" si="188"/>
        <v>0</v>
      </c>
      <c r="AF387" s="47">
        <f t="shared" si="189"/>
        <v>0</v>
      </c>
      <c r="AG387" s="47">
        <f t="shared" si="190"/>
        <v>0</v>
      </c>
      <c r="AH387" s="47">
        <f t="shared" si="191"/>
        <v>0</v>
      </c>
      <c r="AI387" s="47">
        <f t="shared" si="192"/>
        <v>0</v>
      </c>
      <c r="AJ387" s="47">
        <f t="shared" si="193"/>
        <v>0</v>
      </c>
      <c r="AK387" s="48" t="e">
        <f t="shared" si="194"/>
        <v>#N/A</v>
      </c>
      <c r="AL387" s="48"/>
      <c r="AM387" s="48"/>
      <c r="AN387" s="145"/>
      <c r="AO387" s="145" t="e">
        <f t="shared" si="195"/>
        <v>#N/A</v>
      </c>
      <c r="AP387" s="145" t="e">
        <f t="shared" si="196"/>
        <v>#N/A</v>
      </c>
      <c r="AQ387" s="414" t="e">
        <f t="shared" si="197"/>
        <v>#N/A</v>
      </c>
      <c r="AR387" s="197" t="e">
        <f t="shared" si="211"/>
        <v>#N/A</v>
      </c>
      <c r="AS387" s="50"/>
      <c r="AT387" s="50"/>
      <c r="AU387" s="50"/>
      <c r="AV387" s="50"/>
      <c r="AW387" s="50"/>
      <c r="AX387" s="50"/>
      <c r="AY387" s="45">
        <f t="shared" si="213"/>
        <v>0</v>
      </c>
      <c r="AZ387" s="437">
        <f t="shared" si="212"/>
        <v>0</v>
      </c>
      <c r="BA387" s="442"/>
      <c r="BB387" s="186"/>
    </row>
    <row r="388" spans="1:54" ht="15" customHeight="1" x14ac:dyDescent="0.25">
      <c r="A388" s="208"/>
      <c r="B388" s="84" t="s">
        <v>652</v>
      </c>
      <c r="C388" s="213" t="s">
        <v>652</v>
      </c>
      <c r="D388" s="188"/>
      <c r="E388" s="191" t="s">
        <v>652</v>
      </c>
      <c r="F388" s="214" t="e">
        <f>VLOOKUP(G388,Lookups!$T$3:$U$2497,2,FALSE)</f>
        <v>#N/A</v>
      </c>
      <c r="G388" s="76" t="e">
        <f>VLOOKUP(E388,Lookups!$S$3:$T$2492,2,FALSE)</f>
        <v>#N/A</v>
      </c>
      <c r="H388" s="181" t="e">
        <f t="shared" si="214"/>
        <v>#N/A</v>
      </c>
      <c r="I388" s="162"/>
      <c r="J388" s="162"/>
      <c r="K388" s="163"/>
      <c r="L388" s="175"/>
      <c r="M388" s="528"/>
      <c r="N388" s="225"/>
      <c r="O388" s="223" t="e">
        <f>VLOOKUP(E388,Lookups!$AD$3:$AE$148,2,FALSE)</f>
        <v>#N/A</v>
      </c>
      <c r="P388" s="226" t="e">
        <f>VLOOKUP(E388,Lookups!$AH$3:$AI$148,2,FALSE)</f>
        <v>#N/A</v>
      </c>
      <c r="Q388" s="174" t="e">
        <f>VLOOKUP(E388,Lookups!$C$3:$D$249,2,FALSE)</f>
        <v>#N/A</v>
      </c>
      <c r="R388" s="227" t="e">
        <f>VLOOKUP(E388,Lookups!$C$3:$E$148,2,FALSE)</f>
        <v>#N/A</v>
      </c>
      <c r="S388" s="156"/>
      <c r="T388" s="423"/>
      <c r="U388" s="423"/>
      <c r="V388" s="423"/>
      <c r="W388" s="46">
        <f t="shared" si="183"/>
        <v>0</v>
      </c>
      <c r="X388" s="46">
        <f t="shared" si="184"/>
        <v>0</v>
      </c>
      <c r="Y388" s="71">
        <f t="shared" si="185"/>
        <v>0</v>
      </c>
      <c r="Z388" s="71"/>
      <c r="AA388" s="71"/>
      <c r="AB388" s="71"/>
      <c r="AC388" s="112">
        <f t="shared" si="186"/>
        <v>0</v>
      </c>
      <c r="AD388" s="112">
        <f t="shared" si="187"/>
        <v>0</v>
      </c>
      <c r="AE388" s="53">
        <f t="shared" si="188"/>
        <v>0</v>
      </c>
      <c r="AF388" s="47">
        <f t="shared" si="189"/>
        <v>0</v>
      </c>
      <c r="AG388" s="47">
        <f t="shared" si="190"/>
        <v>0</v>
      </c>
      <c r="AH388" s="47">
        <f t="shared" si="191"/>
        <v>0</v>
      </c>
      <c r="AI388" s="47">
        <f t="shared" si="192"/>
        <v>0</v>
      </c>
      <c r="AJ388" s="47">
        <f t="shared" si="193"/>
        <v>0</v>
      </c>
      <c r="AK388" s="48" t="e">
        <f t="shared" si="194"/>
        <v>#N/A</v>
      </c>
      <c r="AL388" s="48"/>
      <c r="AM388" s="48"/>
      <c r="AN388" s="145"/>
      <c r="AO388" s="145" t="e">
        <f t="shared" si="195"/>
        <v>#N/A</v>
      </c>
      <c r="AP388" s="145" t="e">
        <f t="shared" si="196"/>
        <v>#N/A</v>
      </c>
      <c r="AQ388" s="414" t="e">
        <f t="shared" si="197"/>
        <v>#N/A</v>
      </c>
      <c r="AR388" s="197" t="e">
        <f t="shared" ref="AR388:AR409" si="215">AQ388/12</f>
        <v>#N/A</v>
      </c>
      <c r="AS388" s="50"/>
      <c r="AT388" s="50"/>
      <c r="AU388" s="50"/>
      <c r="AV388" s="50"/>
      <c r="AW388" s="50"/>
      <c r="AX388" s="50"/>
      <c r="AY388" s="45">
        <f t="shared" si="213"/>
        <v>0</v>
      </c>
      <c r="AZ388" s="45">
        <f t="shared" si="212"/>
        <v>0</v>
      </c>
      <c r="BA388" s="453"/>
      <c r="BB388" s="182"/>
    </row>
    <row r="389" spans="1:54" ht="15" customHeight="1" x14ac:dyDescent="0.25">
      <c r="A389" s="208"/>
      <c r="B389" s="84" t="s">
        <v>652</v>
      </c>
      <c r="C389" s="213" t="s">
        <v>652</v>
      </c>
      <c r="D389" s="188"/>
      <c r="E389" s="191" t="s">
        <v>652</v>
      </c>
      <c r="F389" s="214" t="e">
        <f>VLOOKUP(G389,Lookups!$T$3:$U$2497,2,FALSE)</f>
        <v>#N/A</v>
      </c>
      <c r="G389" s="76" t="e">
        <f>VLOOKUP(E389,Lookups!$S$3:$T$2492,2,FALSE)</f>
        <v>#N/A</v>
      </c>
      <c r="H389" s="181" t="e">
        <f t="shared" si="214"/>
        <v>#N/A</v>
      </c>
      <c r="I389" s="162"/>
      <c r="J389" s="162"/>
      <c r="K389" s="163"/>
      <c r="L389" s="175"/>
      <c r="M389" s="528"/>
      <c r="N389" s="225"/>
      <c r="O389" s="223" t="e">
        <f>VLOOKUP(E389,Lookups!$AD$3:$AE$148,2,FALSE)</f>
        <v>#N/A</v>
      </c>
      <c r="P389" s="226" t="e">
        <f>VLOOKUP(E389,Lookups!$AH$3:$AI$148,2,FALSE)</f>
        <v>#N/A</v>
      </c>
      <c r="Q389" s="174" t="e">
        <f>VLOOKUP(E389,Lookups!$C$3:$D$249,2,FALSE)</f>
        <v>#N/A</v>
      </c>
      <c r="R389" s="227" t="e">
        <f>VLOOKUP(E389,Lookups!$C$3:$E$148,2,FALSE)</f>
        <v>#N/A</v>
      </c>
      <c r="S389" s="156"/>
      <c r="T389" s="423"/>
      <c r="U389" s="423"/>
      <c r="V389" s="423"/>
      <c r="W389" s="46">
        <f t="shared" si="183"/>
        <v>0</v>
      </c>
      <c r="X389" s="46">
        <f t="shared" si="184"/>
        <v>0</v>
      </c>
      <c r="Y389" s="71">
        <f t="shared" si="185"/>
        <v>0</v>
      </c>
      <c r="Z389" s="71"/>
      <c r="AA389" s="71"/>
      <c r="AB389" s="71"/>
      <c r="AC389" s="112">
        <f t="shared" si="186"/>
        <v>0</v>
      </c>
      <c r="AD389" s="112">
        <f t="shared" si="187"/>
        <v>0</v>
      </c>
      <c r="AE389" s="53">
        <f t="shared" si="188"/>
        <v>0</v>
      </c>
      <c r="AF389" s="47">
        <f t="shared" si="189"/>
        <v>0</v>
      </c>
      <c r="AG389" s="47">
        <f t="shared" si="190"/>
        <v>0</v>
      </c>
      <c r="AH389" s="47">
        <f t="shared" si="191"/>
        <v>0</v>
      </c>
      <c r="AI389" s="47">
        <f t="shared" si="192"/>
        <v>0</v>
      </c>
      <c r="AJ389" s="47">
        <f t="shared" si="193"/>
        <v>0</v>
      </c>
      <c r="AK389" s="48" t="e">
        <f t="shared" si="194"/>
        <v>#N/A</v>
      </c>
      <c r="AL389" s="48"/>
      <c r="AM389" s="48"/>
      <c r="AN389" s="145"/>
      <c r="AO389" s="145" t="e">
        <f t="shared" si="195"/>
        <v>#N/A</v>
      </c>
      <c r="AP389" s="145" t="e">
        <f t="shared" si="196"/>
        <v>#N/A</v>
      </c>
      <c r="AQ389" s="414" t="e">
        <f t="shared" si="197"/>
        <v>#N/A</v>
      </c>
      <c r="AR389" s="197" t="e">
        <f t="shared" si="215"/>
        <v>#N/A</v>
      </c>
      <c r="AS389" s="50"/>
      <c r="AT389" s="50"/>
      <c r="AU389" s="50"/>
      <c r="AV389" s="50"/>
      <c r="AW389" s="50"/>
      <c r="AX389" s="50"/>
      <c r="AY389" s="45">
        <f t="shared" si="213"/>
        <v>0</v>
      </c>
      <c r="AZ389" s="45">
        <f t="shared" si="212"/>
        <v>0</v>
      </c>
      <c r="BA389" s="431"/>
      <c r="BB389" s="182"/>
    </row>
    <row r="390" spans="1:54" ht="15" customHeight="1" x14ac:dyDescent="0.25">
      <c r="A390" s="208"/>
      <c r="B390" s="84" t="s">
        <v>652</v>
      </c>
      <c r="C390" s="213" t="s">
        <v>652</v>
      </c>
      <c r="D390" s="188"/>
      <c r="E390" s="191" t="s">
        <v>652</v>
      </c>
      <c r="F390" s="214" t="e">
        <f>VLOOKUP(G390,Lookups!$T$3:$U$2497,2,FALSE)</f>
        <v>#N/A</v>
      </c>
      <c r="G390" s="76" t="e">
        <f>VLOOKUP(E390,Lookups!$S$3:$T$2492,2,FALSE)</f>
        <v>#N/A</v>
      </c>
      <c r="H390" s="181" t="e">
        <f t="shared" si="214"/>
        <v>#N/A</v>
      </c>
      <c r="I390" s="162"/>
      <c r="J390" s="162"/>
      <c r="K390" s="163"/>
      <c r="L390" s="175"/>
      <c r="M390" s="154"/>
      <c r="N390" s="230"/>
      <c r="O390" s="223" t="e">
        <f>VLOOKUP(E390,Lookups!$AD$3:$AE$148,2,FALSE)</f>
        <v>#N/A</v>
      </c>
      <c r="P390" s="226" t="e">
        <f>VLOOKUP(E390,Lookups!$AH$3:$AI$148,2,FALSE)</f>
        <v>#N/A</v>
      </c>
      <c r="Q390" s="174" t="e">
        <f>VLOOKUP(E390,Lookups!$C$3:$D$249,2,FALSE)</f>
        <v>#N/A</v>
      </c>
      <c r="R390" s="227" t="e">
        <f>VLOOKUP(E390,Lookups!$C$3:$E$148,2,FALSE)</f>
        <v>#N/A</v>
      </c>
      <c r="S390" s="156"/>
      <c r="T390" s="423"/>
      <c r="U390" s="423"/>
      <c r="V390" s="423"/>
      <c r="W390" s="46">
        <f t="shared" ref="W390:W409" si="216">IF(D390="Supermarket",O390)+_xlfn.IFNA(#N/A,0)</f>
        <v>0</v>
      </c>
      <c r="X390" s="46">
        <f t="shared" ref="X390:X409" si="217">IF(D390="Natural",P390)+_xlfn.IFNA(#N/A,0)</f>
        <v>0</v>
      </c>
      <c r="Y390" s="71">
        <f t="shared" ref="Y390:Y409" si="218">S390*J390</f>
        <v>0</v>
      </c>
      <c r="Z390" s="71"/>
      <c r="AA390" s="71"/>
      <c r="AB390" s="71"/>
      <c r="AC390" s="112">
        <f t="shared" ref="AC390:AC409" si="219">(J390*W390)+_xlfn.IFNA(#N/A,0)</f>
        <v>0</v>
      </c>
      <c r="AD390" s="112">
        <f t="shared" ref="AD390:AD409" si="220">(J390*X390)+_xlfn.IFNA(#N/A,0)</f>
        <v>0</v>
      </c>
      <c r="AE390" s="53">
        <f t="shared" ref="AE390:AE409" si="221">(Y390*52)</f>
        <v>0</v>
      </c>
      <c r="AF390" s="47">
        <f t="shared" ref="AF390:AF409" si="222">(Z390*52)+_xlfn.IFNA(#N/A,0)</f>
        <v>0</v>
      </c>
      <c r="AG390" s="47">
        <f t="shared" ref="AG390:AG409" si="223">(AA390*52)+_xlfn.IFNA(#N/A,0)</f>
        <v>0</v>
      </c>
      <c r="AH390" s="47">
        <f t="shared" ref="AH390:AH409" si="224">(AB390*52)+_xlfn.IFNA(#N/A,0)</f>
        <v>0</v>
      </c>
      <c r="AI390" s="47">
        <f t="shared" ref="AI390:AI409" si="225">(AC390*52)+_xlfn.IFNA(#N/A,0)</f>
        <v>0</v>
      </c>
      <c r="AJ390" s="47">
        <f t="shared" ref="AJ390:AJ409" si="226">(AD390*52)+_xlfn.IFNA(#N/A,0)</f>
        <v>0</v>
      </c>
      <c r="AK390" s="48" t="e">
        <f t="shared" ref="AK390:AK409" si="227">(AE390/Q390)+_xlfn.IFNA(#N/A,0)</f>
        <v>#N/A</v>
      </c>
      <c r="AL390" s="48"/>
      <c r="AM390" s="48"/>
      <c r="AN390" s="145"/>
      <c r="AO390" s="145" t="e">
        <f t="shared" ref="AO390:AO409" si="228">(AI390/Q390)+_xlfn.IFNA(#N/A,0)</f>
        <v>#N/A</v>
      </c>
      <c r="AP390" s="145" t="e">
        <f t="shared" ref="AP390:AP409" si="229">(AJ390/Q390)+_xlfn.IFNA(#N/A,0)</f>
        <v>#N/A</v>
      </c>
      <c r="AQ390" s="414" t="e">
        <f t="shared" ref="AQ390:AQ409" si="230">SUM(AK390:AP390)</f>
        <v>#N/A</v>
      </c>
      <c r="AR390" s="197" t="e">
        <f t="shared" si="215"/>
        <v>#N/A</v>
      </c>
      <c r="AS390" s="50"/>
      <c r="AT390" s="50"/>
      <c r="AU390" s="50"/>
      <c r="AV390" s="50"/>
      <c r="AW390" s="50"/>
      <c r="AX390" s="50"/>
      <c r="AY390" s="45">
        <f t="shared" si="213"/>
        <v>0</v>
      </c>
      <c r="AZ390" s="45">
        <f t="shared" si="212"/>
        <v>0</v>
      </c>
      <c r="BA390" s="431"/>
      <c r="BB390" s="182"/>
    </row>
    <row r="391" spans="1:54" ht="15" customHeight="1" x14ac:dyDescent="0.25">
      <c r="A391" s="208"/>
      <c r="B391" s="84" t="s">
        <v>652</v>
      </c>
      <c r="C391" s="213" t="s">
        <v>652</v>
      </c>
      <c r="D391" s="188"/>
      <c r="E391" s="191" t="s">
        <v>652</v>
      </c>
      <c r="F391" s="214" t="e">
        <f>VLOOKUP(G391,Lookups!$T$3:$U$2497,2,FALSE)</f>
        <v>#N/A</v>
      </c>
      <c r="G391" s="76" t="e">
        <f>VLOOKUP(E391,Lookups!$S$3:$T$2492,2,FALSE)</f>
        <v>#N/A</v>
      </c>
      <c r="H391" s="181" t="e">
        <f t="shared" si="214"/>
        <v>#N/A</v>
      </c>
      <c r="I391" s="162"/>
      <c r="J391" s="162"/>
      <c r="K391" s="163"/>
      <c r="L391" s="175"/>
      <c r="M391" s="154"/>
      <c r="N391" s="225"/>
      <c r="O391" s="223" t="e">
        <f>VLOOKUP(E391,Lookups!$AD$3:$AE$148,2,FALSE)</f>
        <v>#N/A</v>
      </c>
      <c r="P391" s="226" t="e">
        <f>VLOOKUP(E391,Lookups!$AH$3:$AI$148,2,FALSE)</f>
        <v>#N/A</v>
      </c>
      <c r="Q391" s="174" t="e">
        <f>VLOOKUP(E391,Lookups!$C$3:$D$249,2,FALSE)</f>
        <v>#N/A</v>
      </c>
      <c r="R391" s="227" t="e">
        <f>VLOOKUP(E391,Lookups!$C$3:$E$148,2,FALSE)</f>
        <v>#N/A</v>
      </c>
      <c r="S391" s="156"/>
      <c r="T391" s="423"/>
      <c r="U391" s="423"/>
      <c r="V391" s="423"/>
      <c r="W391" s="46">
        <f t="shared" si="216"/>
        <v>0</v>
      </c>
      <c r="X391" s="46">
        <f t="shared" si="217"/>
        <v>0</v>
      </c>
      <c r="Y391" s="71">
        <f t="shared" si="218"/>
        <v>0</v>
      </c>
      <c r="Z391" s="71"/>
      <c r="AA391" s="71"/>
      <c r="AB391" s="71"/>
      <c r="AC391" s="112">
        <f t="shared" si="219"/>
        <v>0</v>
      </c>
      <c r="AD391" s="112">
        <f t="shared" si="220"/>
        <v>0</v>
      </c>
      <c r="AE391" s="53">
        <f t="shared" si="221"/>
        <v>0</v>
      </c>
      <c r="AF391" s="47">
        <f t="shared" si="222"/>
        <v>0</v>
      </c>
      <c r="AG391" s="47">
        <f t="shared" si="223"/>
        <v>0</v>
      </c>
      <c r="AH391" s="47">
        <f t="shared" si="224"/>
        <v>0</v>
      </c>
      <c r="AI391" s="47">
        <f t="shared" si="225"/>
        <v>0</v>
      </c>
      <c r="AJ391" s="47">
        <f t="shared" si="226"/>
        <v>0</v>
      </c>
      <c r="AK391" s="48" t="e">
        <f t="shared" si="227"/>
        <v>#N/A</v>
      </c>
      <c r="AL391" s="48"/>
      <c r="AM391" s="48"/>
      <c r="AN391" s="145"/>
      <c r="AO391" s="145" t="e">
        <f t="shared" si="228"/>
        <v>#N/A</v>
      </c>
      <c r="AP391" s="145" t="e">
        <f t="shared" si="229"/>
        <v>#N/A</v>
      </c>
      <c r="AQ391" s="414" t="e">
        <f t="shared" si="230"/>
        <v>#N/A</v>
      </c>
      <c r="AR391" s="197" t="e">
        <f t="shared" si="215"/>
        <v>#N/A</v>
      </c>
      <c r="AS391" s="50"/>
      <c r="AT391" s="50"/>
      <c r="AU391" s="50"/>
      <c r="AV391" s="50"/>
      <c r="AW391" s="50"/>
      <c r="AX391" s="50"/>
      <c r="AY391" s="45">
        <f t="shared" si="213"/>
        <v>0</v>
      </c>
      <c r="AZ391" s="45">
        <f t="shared" si="212"/>
        <v>0</v>
      </c>
      <c r="BA391" s="431"/>
      <c r="BB391" s="182"/>
    </row>
    <row r="392" spans="1:54" ht="15" customHeight="1" x14ac:dyDescent="0.25">
      <c r="A392" s="208"/>
      <c r="B392" s="84" t="s">
        <v>652</v>
      </c>
      <c r="C392" s="213" t="s">
        <v>652</v>
      </c>
      <c r="D392" s="188"/>
      <c r="E392" s="191" t="s">
        <v>652</v>
      </c>
      <c r="F392" s="214" t="e">
        <f>VLOOKUP(G392,Lookups!$T$3:$U$2497,2,FALSE)</f>
        <v>#N/A</v>
      </c>
      <c r="G392" s="76" t="e">
        <f>VLOOKUP(E392,Lookups!$S$3:$T$2492,2,FALSE)</f>
        <v>#N/A</v>
      </c>
      <c r="H392" s="181" t="e">
        <f t="shared" si="214"/>
        <v>#N/A</v>
      </c>
      <c r="I392" s="162"/>
      <c r="J392" s="162"/>
      <c r="K392" s="163"/>
      <c r="L392" s="175"/>
      <c r="M392" s="154"/>
      <c r="N392" s="225"/>
      <c r="O392" s="223" t="e">
        <f>VLOOKUP(E392,Lookups!$AD$3:$AE$148,2,FALSE)</f>
        <v>#N/A</v>
      </c>
      <c r="P392" s="226" t="e">
        <f>VLOOKUP(E392,Lookups!$AH$3:$AI$148,2,FALSE)</f>
        <v>#N/A</v>
      </c>
      <c r="Q392" s="174" t="e">
        <f>VLOOKUP(E392,Lookups!$C$3:$D$249,2,FALSE)</f>
        <v>#N/A</v>
      </c>
      <c r="R392" s="227" t="e">
        <f>VLOOKUP(E392,Lookups!$C$3:$E$148,2,FALSE)</f>
        <v>#N/A</v>
      </c>
      <c r="S392" s="156"/>
      <c r="T392" s="423"/>
      <c r="U392" s="423"/>
      <c r="V392" s="423"/>
      <c r="W392" s="46">
        <f t="shared" si="216"/>
        <v>0</v>
      </c>
      <c r="X392" s="46">
        <f t="shared" si="217"/>
        <v>0</v>
      </c>
      <c r="Y392" s="71">
        <f t="shared" si="218"/>
        <v>0</v>
      </c>
      <c r="Z392" s="71"/>
      <c r="AA392" s="71"/>
      <c r="AB392" s="71"/>
      <c r="AC392" s="112">
        <f t="shared" si="219"/>
        <v>0</v>
      </c>
      <c r="AD392" s="112">
        <f t="shared" si="220"/>
        <v>0</v>
      </c>
      <c r="AE392" s="53">
        <f t="shared" si="221"/>
        <v>0</v>
      </c>
      <c r="AF392" s="47">
        <f t="shared" si="222"/>
        <v>0</v>
      </c>
      <c r="AG392" s="47">
        <f t="shared" si="223"/>
        <v>0</v>
      </c>
      <c r="AH392" s="47">
        <f t="shared" si="224"/>
        <v>0</v>
      </c>
      <c r="AI392" s="47">
        <f t="shared" si="225"/>
        <v>0</v>
      </c>
      <c r="AJ392" s="47">
        <f t="shared" si="226"/>
        <v>0</v>
      </c>
      <c r="AK392" s="48" t="e">
        <f t="shared" si="227"/>
        <v>#N/A</v>
      </c>
      <c r="AL392" s="48"/>
      <c r="AM392" s="48"/>
      <c r="AN392" s="145"/>
      <c r="AO392" s="145" t="e">
        <f t="shared" si="228"/>
        <v>#N/A</v>
      </c>
      <c r="AP392" s="145" t="e">
        <f t="shared" si="229"/>
        <v>#N/A</v>
      </c>
      <c r="AQ392" s="414" t="e">
        <f t="shared" si="230"/>
        <v>#N/A</v>
      </c>
      <c r="AR392" s="197" t="e">
        <f t="shared" si="215"/>
        <v>#N/A</v>
      </c>
      <c r="AS392" s="50"/>
      <c r="AT392" s="50"/>
      <c r="AU392" s="50"/>
      <c r="AV392" s="50"/>
      <c r="AW392" s="50"/>
      <c r="AX392" s="50"/>
      <c r="AY392" s="45">
        <f t="shared" si="213"/>
        <v>0</v>
      </c>
      <c r="AZ392" s="45">
        <f t="shared" si="212"/>
        <v>0</v>
      </c>
      <c r="BA392" s="431"/>
      <c r="BB392" s="182"/>
    </row>
    <row r="393" spans="1:54" ht="15" customHeight="1" x14ac:dyDescent="0.25">
      <c r="A393" s="208"/>
      <c r="B393" s="84" t="s">
        <v>652</v>
      </c>
      <c r="C393" s="213" t="s">
        <v>652</v>
      </c>
      <c r="D393" s="188"/>
      <c r="E393" s="191" t="s">
        <v>652</v>
      </c>
      <c r="F393" s="214" t="e">
        <f>VLOOKUP(G393,Lookups!$T$3:$U$2497,2,FALSE)</f>
        <v>#N/A</v>
      </c>
      <c r="G393" s="76" t="e">
        <f>VLOOKUP(E393,Lookups!$S$3:$T$2492,2,FALSE)</f>
        <v>#N/A</v>
      </c>
      <c r="H393" s="181" t="e">
        <f t="shared" si="214"/>
        <v>#N/A</v>
      </c>
      <c r="I393" s="162"/>
      <c r="J393" s="162"/>
      <c r="K393" s="163"/>
      <c r="L393" s="175"/>
      <c r="M393" s="154"/>
      <c r="N393" s="225"/>
      <c r="O393" s="223" t="e">
        <f>VLOOKUP(E393,Lookups!$AD$3:$AE$148,2,FALSE)</f>
        <v>#N/A</v>
      </c>
      <c r="P393" s="226" t="e">
        <f>VLOOKUP(E393,Lookups!$AH$3:$AI$148,2,FALSE)</f>
        <v>#N/A</v>
      </c>
      <c r="Q393" s="174" t="e">
        <f>VLOOKUP(E393,Lookups!$C$3:$D$249,2,FALSE)</f>
        <v>#N/A</v>
      </c>
      <c r="R393" s="227" t="e">
        <f>VLOOKUP(E393,Lookups!$C$3:$E$148,2,FALSE)</f>
        <v>#N/A</v>
      </c>
      <c r="S393" s="156"/>
      <c r="T393" s="423"/>
      <c r="U393" s="423"/>
      <c r="V393" s="423"/>
      <c r="W393" s="46">
        <f t="shared" si="216"/>
        <v>0</v>
      </c>
      <c r="X393" s="46">
        <f t="shared" si="217"/>
        <v>0</v>
      </c>
      <c r="Y393" s="71">
        <f t="shared" si="218"/>
        <v>0</v>
      </c>
      <c r="Z393" s="71"/>
      <c r="AA393" s="71"/>
      <c r="AB393" s="71"/>
      <c r="AC393" s="112">
        <f t="shared" si="219"/>
        <v>0</v>
      </c>
      <c r="AD393" s="112">
        <f t="shared" si="220"/>
        <v>0</v>
      </c>
      <c r="AE393" s="53">
        <f t="shared" si="221"/>
        <v>0</v>
      </c>
      <c r="AF393" s="47">
        <f t="shared" si="222"/>
        <v>0</v>
      </c>
      <c r="AG393" s="47">
        <f t="shared" si="223"/>
        <v>0</v>
      </c>
      <c r="AH393" s="47">
        <f t="shared" si="224"/>
        <v>0</v>
      </c>
      <c r="AI393" s="47">
        <f t="shared" si="225"/>
        <v>0</v>
      </c>
      <c r="AJ393" s="47">
        <f t="shared" si="226"/>
        <v>0</v>
      </c>
      <c r="AK393" s="48" t="e">
        <f t="shared" si="227"/>
        <v>#N/A</v>
      </c>
      <c r="AL393" s="48"/>
      <c r="AM393" s="48"/>
      <c r="AN393" s="145"/>
      <c r="AO393" s="145" t="e">
        <f t="shared" si="228"/>
        <v>#N/A</v>
      </c>
      <c r="AP393" s="145" t="e">
        <f t="shared" si="229"/>
        <v>#N/A</v>
      </c>
      <c r="AQ393" s="414" t="e">
        <f t="shared" si="230"/>
        <v>#N/A</v>
      </c>
      <c r="AR393" s="197" t="e">
        <f t="shared" si="215"/>
        <v>#N/A</v>
      </c>
      <c r="AS393" s="50"/>
      <c r="AT393" s="50"/>
      <c r="AU393" s="50"/>
      <c r="AV393" s="50"/>
      <c r="AW393" s="50"/>
      <c r="AX393" s="50"/>
      <c r="AY393" s="45">
        <f t="shared" si="213"/>
        <v>0</v>
      </c>
      <c r="AZ393" s="45">
        <f t="shared" si="212"/>
        <v>0</v>
      </c>
      <c r="BA393" s="431"/>
      <c r="BB393" s="182"/>
    </row>
    <row r="394" spans="1:54" ht="15" customHeight="1" x14ac:dyDescent="0.25">
      <c r="A394" s="208"/>
      <c r="B394" s="84" t="s">
        <v>652</v>
      </c>
      <c r="C394" s="213" t="s">
        <v>652</v>
      </c>
      <c r="D394" s="188"/>
      <c r="E394" s="191" t="s">
        <v>652</v>
      </c>
      <c r="F394" s="214" t="e">
        <f>VLOOKUP(G394,Lookups!$T$3:$U$2497,2,FALSE)</f>
        <v>#N/A</v>
      </c>
      <c r="G394" s="76" t="e">
        <f>VLOOKUP(E394,Lookups!$S$3:$T$2492,2,FALSE)</f>
        <v>#N/A</v>
      </c>
      <c r="H394" s="181" t="e">
        <f t="shared" si="214"/>
        <v>#N/A</v>
      </c>
      <c r="I394" s="162"/>
      <c r="J394" s="162"/>
      <c r="K394" s="163"/>
      <c r="L394" s="175"/>
      <c r="M394" s="154"/>
      <c r="N394" s="225"/>
      <c r="O394" s="223" t="e">
        <f>VLOOKUP(E394,Lookups!$AD$3:$AE$148,2,FALSE)</f>
        <v>#N/A</v>
      </c>
      <c r="P394" s="226" t="e">
        <f>VLOOKUP(E394,Lookups!$AH$3:$AI$148,2,FALSE)</f>
        <v>#N/A</v>
      </c>
      <c r="Q394" s="174" t="e">
        <f>VLOOKUP(E394,Lookups!$C$3:$D$249,2,FALSE)</f>
        <v>#N/A</v>
      </c>
      <c r="R394" s="227" t="e">
        <f>VLOOKUP(E394,Lookups!$C$3:$E$148,2,FALSE)</f>
        <v>#N/A</v>
      </c>
      <c r="S394" s="156"/>
      <c r="T394" s="423"/>
      <c r="U394" s="423"/>
      <c r="V394" s="423"/>
      <c r="W394" s="46">
        <f t="shared" si="216"/>
        <v>0</v>
      </c>
      <c r="X394" s="46">
        <f t="shared" si="217"/>
        <v>0</v>
      </c>
      <c r="Y394" s="71">
        <f t="shared" si="218"/>
        <v>0</v>
      </c>
      <c r="Z394" s="71"/>
      <c r="AA394" s="71"/>
      <c r="AB394" s="71"/>
      <c r="AC394" s="112">
        <f t="shared" si="219"/>
        <v>0</v>
      </c>
      <c r="AD394" s="112">
        <f t="shared" si="220"/>
        <v>0</v>
      </c>
      <c r="AE394" s="53">
        <f t="shared" si="221"/>
        <v>0</v>
      </c>
      <c r="AF394" s="47">
        <f t="shared" si="222"/>
        <v>0</v>
      </c>
      <c r="AG394" s="47">
        <f t="shared" si="223"/>
        <v>0</v>
      </c>
      <c r="AH394" s="47">
        <f t="shared" si="224"/>
        <v>0</v>
      </c>
      <c r="AI394" s="47">
        <f t="shared" si="225"/>
        <v>0</v>
      </c>
      <c r="AJ394" s="47">
        <f t="shared" si="226"/>
        <v>0</v>
      </c>
      <c r="AK394" s="48" t="e">
        <f t="shared" si="227"/>
        <v>#N/A</v>
      </c>
      <c r="AL394" s="48"/>
      <c r="AM394" s="48"/>
      <c r="AN394" s="145"/>
      <c r="AO394" s="145" t="e">
        <f t="shared" si="228"/>
        <v>#N/A</v>
      </c>
      <c r="AP394" s="145" t="e">
        <f t="shared" si="229"/>
        <v>#N/A</v>
      </c>
      <c r="AQ394" s="414" t="e">
        <f t="shared" si="230"/>
        <v>#N/A</v>
      </c>
      <c r="AR394" s="197" t="e">
        <f t="shared" si="215"/>
        <v>#N/A</v>
      </c>
      <c r="AS394" s="50"/>
      <c r="AT394" s="50"/>
      <c r="AU394" s="50"/>
      <c r="AV394" s="50"/>
      <c r="AW394" s="50"/>
      <c r="AX394" s="50"/>
      <c r="AY394" s="45">
        <f t="shared" si="213"/>
        <v>0</v>
      </c>
      <c r="AZ394" s="45">
        <f t="shared" si="212"/>
        <v>0</v>
      </c>
      <c r="BA394" s="431"/>
      <c r="BB394" s="182"/>
    </row>
    <row r="395" spans="1:54" ht="15" customHeight="1" x14ac:dyDescent="0.25">
      <c r="A395" s="208"/>
      <c r="B395" s="84" t="s">
        <v>652</v>
      </c>
      <c r="C395" s="213" t="s">
        <v>652</v>
      </c>
      <c r="D395" s="188"/>
      <c r="E395" s="191" t="s">
        <v>652</v>
      </c>
      <c r="F395" s="214" t="e">
        <f>VLOOKUP(G395,Lookups!$T$3:$U$2497,2,FALSE)</f>
        <v>#N/A</v>
      </c>
      <c r="G395" s="76" t="e">
        <f>VLOOKUP(E395,Lookups!$S$3:$T$2492,2,FALSE)</f>
        <v>#N/A</v>
      </c>
      <c r="H395" s="181" t="e">
        <f t="shared" si="214"/>
        <v>#N/A</v>
      </c>
      <c r="I395" s="162"/>
      <c r="J395" s="162"/>
      <c r="K395" s="163"/>
      <c r="L395" s="175"/>
      <c r="M395" s="154"/>
      <c r="N395" s="225"/>
      <c r="O395" s="223" t="e">
        <f>VLOOKUP(E395,Lookups!$AD$3:$AE$148,2,FALSE)</f>
        <v>#N/A</v>
      </c>
      <c r="P395" s="226" t="e">
        <f>VLOOKUP(E395,Lookups!$AH$3:$AI$148,2,FALSE)</f>
        <v>#N/A</v>
      </c>
      <c r="Q395" s="174" t="e">
        <f>VLOOKUP(E395,Lookups!$C$3:$D$249,2,FALSE)</f>
        <v>#N/A</v>
      </c>
      <c r="R395" s="227" t="e">
        <f>VLOOKUP(E395,Lookups!$C$3:$E$148,2,FALSE)</f>
        <v>#N/A</v>
      </c>
      <c r="S395" s="156"/>
      <c r="T395" s="423"/>
      <c r="U395" s="423"/>
      <c r="V395" s="423"/>
      <c r="W395" s="46">
        <f t="shared" si="216"/>
        <v>0</v>
      </c>
      <c r="X395" s="46">
        <f t="shared" si="217"/>
        <v>0</v>
      </c>
      <c r="Y395" s="71">
        <f t="shared" si="218"/>
        <v>0</v>
      </c>
      <c r="Z395" s="71"/>
      <c r="AA395" s="71"/>
      <c r="AB395" s="71"/>
      <c r="AC395" s="112">
        <f t="shared" si="219"/>
        <v>0</v>
      </c>
      <c r="AD395" s="112">
        <f t="shared" si="220"/>
        <v>0</v>
      </c>
      <c r="AE395" s="53">
        <f t="shared" si="221"/>
        <v>0</v>
      </c>
      <c r="AF395" s="47">
        <f t="shared" si="222"/>
        <v>0</v>
      </c>
      <c r="AG395" s="47">
        <f t="shared" si="223"/>
        <v>0</v>
      </c>
      <c r="AH395" s="47">
        <f t="shared" si="224"/>
        <v>0</v>
      </c>
      <c r="AI395" s="47">
        <f t="shared" si="225"/>
        <v>0</v>
      </c>
      <c r="AJ395" s="47">
        <f t="shared" si="226"/>
        <v>0</v>
      </c>
      <c r="AK395" s="48" t="e">
        <f t="shared" si="227"/>
        <v>#N/A</v>
      </c>
      <c r="AL395" s="48"/>
      <c r="AM395" s="48"/>
      <c r="AN395" s="145"/>
      <c r="AO395" s="145" t="e">
        <f t="shared" si="228"/>
        <v>#N/A</v>
      </c>
      <c r="AP395" s="145" t="e">
        <f t="shared" si="229"/>
        <v>#N/A</v>
      </c>
      <c r="AQ395" s="414" t="e">
        <f t="shared" si="230"/>
        <v>#N/A</v>
      </c>
      <c r="AR395" s="197" t="e">
        <f t="shared" si="215"/>
        <v>#N/A</v>
      </c>
      <c r="AS395" s="50"/>
      <c r="AT395" s="50"/>
      <c r="AU395" s="50"/>
      <c r="AV395" s="50"/>
      <c r="AW395" s="50"/>
      <c r="AX395" s="50"/>
      <c r="AY395" s="45">
        <f t="shared" si="213"/>
        <v>0</v>
      </c>
      <c r="AZ395" s="45">
        <f t="shared" si="212"/>
        <v>0</v>
      </c>
      <c r="BA395" s="431"/>
      <c r="BB395" s="182"/>
    </row>
    <row r="396" spans="1:54" ht="15" customHeight="1" x14ac:dyDescent="0.25">
      <c r="A396" s="208"/>
      <c r="B396" s="84" t="s">
        <v>652</v>
      </c>
      <c r="C396" s="213" t="s">
        <v>652</v>
      </c>
      <c r="D396" s="188"/>
      <c r="E396" s="191" t="s">
        <v>652</v>
      </c>
      <c r="F396" s="214" t="e">
        <f>VLOOKUP(G396,Lookups!$T$3:$U$2497,2,FALSE)</f>
        <v>#N/A</v>
      </c>
      <c r="G396" s="76" t="e">
        <f>VLOOKUP(E396,Lookups!$S$3:$T$2492,2,FALSE)</f>
        <v>#N/A</v>
      </c>
      <c r="H396" s="181" t="e">
        <f t="shared" si="214"/>
        <v>#N/A</v>
      </c>
      <c r="I396" s="162"/>
      <c r="J396" s="162"/>
      <c r="K396" s="163"/>
      <c r="L396" s="175"/>
      <c r="M396" s="154"/>
      <c r="N396" s="225"/>
      <c r="O396" s="223" t="e">
        <f>VLOOKUP(E396,Lookups!$AD$3:$AE$148,2,FALSE)</f>
        <v>#N/A</v>
      </c>
      <c r="P396" s="226" t="e">
        <f>VLOOKUP(E396,Lookups!$AH$3:$AI$148,2,FALSE)</f>
        <v>#N/A</v>
      </c>
      <c r="Q396" s="174" t="e">
        <f>VLOOKUP(E396,Lookups!$C$3:$D$249,2,FALSE)</f>
        <v>#N/A</v>
      </c>
      <c r="R396" s="227" t="e">
        <f>VLOOKUP(E396,Lookups!$C$3:$E$148,2,FALSE)</f>
        <v>#N/A</v>
      </c>
      <c r="S396" s="156"/>
      <c r="T396" s="423"/>
      <c r="U396" s="423"/>
      <c r="V396" s="423"/>
      <c r="W396" s="46">
        <f t="shared" si="216"/>
        <v>0</v>
      </c>
      <c r="X396" s="46">
        <f t="shared" si="217"/>
        <v>0</v>
      </c>
      <c r="Y396" s="71">
        <f t="shared" si="218"/>
        <v>0</v>
      </c>
      <c r="Z396" s="71"/>
      <c r="AA396" s="71"/>
      <c r="AB396" s="71"/>
      <c r="AC396" s="112">
        <f t="shared" si="219"/>
        <v>0</v>
      </c>
      <c r="AD396" s="112">
        <f t="shared" si="220"/>
        <v>0</v>
      </c>
      <c r="AE396" s="53">
        <f t="shared" si="221"/>
        <v>0</v>
      </c>
      <c r="AF396" s="47">
        <f t="shared" si="222"/>
        <v>0</v>
      </c>
      <c r="AG396" s="47">
        <f t="shared" si="223"/>
        <v>0</v>
      </c>
      <c r="AH396" s="47">
        <f t="shared" si="224"/>
        <v>0</v>
      </c>
      <c r="AI396" s="47">
        <f t="shared" si="225"/>
        <v>0</v>
      </c>
      <c r="AJ396" s="47">
        <f t="shared" si="226"/>
        <v>0</v>
      </c>
      <c r="AK396" s="48" t="e">
        <f t="shared" si="227"/>
        <v>#N/A</v>
      </c>
      <c r="AL396" s="48"/>
      <c r="AM396" s="48"/>
      <c r="AN396" s="145"/>
      <c r="AO396" s="145" t="e">
        <f t="shared" si="228"/>
        <v>#N/A</v>
      </c>
      <c r="AP396" s="145" t="e">
        <f t="shared" si="229"/>
        <v>#N/A</v>
      </c>
      <c r="AQ396" s="414" t="e">
        <f t="shared" si="230"/>
        <v>#N/A</v>
      </c>
      <c r="AR396" s="197" t="e">
        <f t="shared" si="215"/>
        <v>#N/A</v>
      </c>
      <c r="AS396" s="50"/>
      <c r="AT396" s="50"/>
      <c r="AU396" s="50"/>
      <c r="AV396" s="50"/>
      <c r="AW396" s="50"/>
      <c r="AX396" s="50"/>
      <c r="AY396" s="45">
        <f t="shared" si="213"/>
        <v>0</v>
      </c>
      <c r="AZ396" s="45">
        <f t="shared" si="212"/>
        <v>0</v>
      </c>
      <c r="BA396" s="431"/>
      <c r="BB396" s="182"/>
    </row>
    <row r="397" spans="1:54" ht="15" customHeight="1" x14ac:dyDescent="0.25">
      <c r="A397" s="208"/>
      <c r="B397" s="84" t="s">
        <v>652</v>
      </c>
      <c r="C397" s="213" t="s">
        <v>652</v>
      </c>
      <c r="D397" s="188"/>
      <c r="E397" s="191" t="s">
        <v>652</v>
      </c>
      <c r="F397" s="214" t="e">
        <f>VLOOKUP(G397,Lookups!$T$3:$U$2497,2,FALSE)</f>
        <v>#N/A</v>
      </c>
      <c r="G397" s="76" t="e">
        <f>VLOOKUP(E397,Lookups!$S$3:$T$2492,2,FALSE)</f>
        <v>#N/A</v>
      </c>
      <c r="H397" s="181" t="e">
        <f t="shared" si="214"/>
        <v>#N/A</v>
      </c>
      <c r="I397" s="162"/>
      <c r="J397" s="162"/>
      <c r="K397" s="163"/>
      <c r="L397" s="175"/>
      <c r="M397" s="154"/>
      <c r="N397" s="225"/>
      <c r="O397" s="223" t="e">
        <f>VLOOKUP(E397,Lookups!$AD$3:$AE$148,2,FALSE)</f>
        <v>#N/A</v>
      </c>
      <c r="P397" s="226" t="e">
        <f>VLOOKUP(E397,Lookups!$AH$3:$AI$148,2,FALSE)</f>
        <v>#N/A</v>
      </c>
      <c r="Q397" s="174" t="e">
        <f>VLOOKUP(E397,Lookups!$C$3:$D$249,2,FALSE)</f>
        <v>#N/A</v>
      </c>
      <c r="R397" s="227" t="e">
        <f>VLOOKUP(E397,Lookups!$C$3:$E$148,2,FALSE)</f>
        <v>#N/A</v>
      </c>
      <c r="S397" s="156"/>
      <c r="T397" s="423"/>
      <c r="U397" s="423"/>
      <c r="V397" s="423"/>
      <c r="W397" s="46">
        <f t="shared" si="216"/>
        <v>0</v>
      </c>
      <c r="X397" s="46">
        <f t="shared" si="217"/>
        <v>0</v>
      </c>
      <c r="Y397" s="71">
        <f t="shared" si="218"/>
        <v>0</v>
      </c>
      <c r="Z397" s="71"/>
      <c r="AA397" s="71"/>
      <c r="AB397" s="71"/>
      <c r="AC397" s="112">
        <f t="shared" si="219"/>
        <v>0</v>
      </c>
      <c r="AD397" s="112">
        <f t="shared" si="220"/>
        <v>0</v>
      </c>
      <c r="AE397" s="53">
        <f t="shared" si="221"/>
        <v>0</v>
      </c>
      <c r="AF397" s="47">
        <f t="shared" si="222"/>
        <v>0</v>
      </c>
      <c r="AG397" s="47">
        <f t="shared" si="223"/>
        <v>0</v>
      </c>
      <c r="AH397" s="47">
        <f t="shared" si="224"/>
        <v>0</v>
      </c>
      <c r="AI397" s="47">
        <f t="shared" si="225"/>
        <v>0</v>
      </c>
      <c r="AJ397" s="47">
        <f t="shared" si="226"/>
        <v>0</v>
      </c>
      <c r="AK397" s="48" t="e">
        <f t="shared" si="227"/>
        <v>#N/A</v>
      </c>
      <c r="AL397" s="48"/>
      <c r="AM397" s="48"/>
      <c r="AN397" s="145"/>
      <c r="AO397" s="145" t="e">
        <f t="shared" si="228"/>
        <v>#N/A</v>
      </c>
      <c r="AP397" s="145" t="e">
        <f t="shared" si="229"/>
        <v>#N/A</v>
      </c>
      <c r="AQ397" s="414" t="e">
        <f t="shared" si="230"/>
        <v>#N/A</v>
      </c>
      <c r="AR397" s="197" t="e">
        <f t="shared" si="215"/>
        <v>#N/A</v>
      </c>
      <c r="AS397" s="50"/>
      <c r="AT397" s="50"/>
      <c r="AU397" s="50"/>
      <c r="AV397" s="50"/>
      <c r="AW397" s="50"/>
      <c r="AX397" s="50"/>
      <c r="AY397" s="45">
        <f t="shared" si="213"/>
        <v>0</v>
      </c>
      <c r="AZ397" s="45">
        <f t="shared" si="212"/>
        <v>0</v>
      </c>
      <c r="BA397" s="431"/>
      <c r="BB397" s="182"/>
    </row>
    <row r="398" spans="1:54" ht="15" customHeight="1" x14ac:dyDescent="0.25">
      <c r="A398" s="208"/>
      <c r="B398" s="84" t="s">
        <v>652</v>
      </c>
      <c r="C398" s="213" t="s">
        <v>652</v>
      </c>
      <c r="D398" s="188"/>
      <c r="E398" s="191" t="s">
        <v>652</v>
      </c>
      <c r="F398" s="214" t="e">
        <f>VLOOKUP(G398,Lookups!$T$3:$U$2497,2,FALSE)</f>
        <v>#N/A</v>
      </c>
      <c r="G398" s="76" t="e">
        <f>VLOOKUP(E398,Lookups!$S$3:$T$2492,2,FALSE)</f>
        <v>#N/A</v>
      </c>
      <c r="H398" s="181" t="e">
        <f t="shared" si="214"/>
        <v>#N/A</v>
      </c>
      <c r="I398" s="162"/>
      <c r="J398" s="162"/>
      <c r="K398" s="163"/>
      <c r="L398" s="175"/>
      <c r="M398" s="154"/>
      <c r="N398" s="225"/>
      <c r="O398" s="223" t="e">
        <f>VLOOKUP(E398,Lookups!$AD$3:$AE$148,2,FALSE)</f>
        <v>#N/A</v>
      </c>
      <c r="P398" s="226" t="e">
        <f>VLOOKUP(E398,Lookups!$AH$3:$AI$148,2,FALSE)</f>
        <v>#N/A</v>
      </c>
      <c r="Q398" s="174" t="e">
        <f>VLOOKUP(E398,Lookups!$C$3:$D$249,2,FALSE)</f>
        <v>#N/A</v>
      </c>
      <c r="R398" s="227" t="e">
        <f>VLOOKUP(E398,Lookups!$C$3:$E$148,2,FALSE)</f>
        <v>#N/A</v>
      </c>
      <c r="S398" s="156"/>
      <c r="T398" s="423"/>
      <c r="U398" s="423"/>
      <c r="V398" s="423"/>
      <c r="W398" s="46">
        <f t="shared" si="216"/>
        <v>0</v>
      </c>
      <c r="X398" s="46">
        <f t="shared" si="217"/>
        <v>0</v>
      </c>
      <c r="Y398" s="71">
        <f t="shared" si="218"/>
        <v>0</v>
      </c>
      <c r="Z398" s="71"/>
      <c r="AA398" s="71"/>
      <c r="AB398" s="71"/>
      <c r="AC398" s="112">
        <f t="shared" si="219"/>
        <v>0</v>
      </c>
      <c r="AD398" s="112">
        <f t="shared" si="220"/>
        <v>0</v>
      </c>
      <c r="AE398" s="53">
        <f t="shared" si="221"/>
        <v>0</v>
      </c>
      <c r="AF398" s="47">
        <f t="shared" si="222"/>
        <v>0</v>
      </c>
      <c r="AG398" s="47">
        <f t="shared" si="223"/>
        <v>0</v>
      </c>
      <c r="AH398" s="47">
        <f t="shared" si="224"/>
        <v>0</v>
      </c>
      <c r="AI398" s="47">
        <f t="shared" si="225"/>
        <v>0</v>
      </c>
      <c r="AJ398" s="47">
        <f t="shared" si="226"/>
        <v>0</v>
      </c>
      <c r="AK398" s="48" t="e">
        <f t="shared" si="227"/>
        <v>#N/A</v>
      </c>
      <c r="AL398" s="48"/>
      <c r="AM398" s="48"/>
      <c r="AN398" s="145"/>
      <c r="AO398" s="145" t="e">
        <f t="shared" si="228"/>
        <v>#N/A</v>
      </c>
      <c r="AP398" s="145" t="e">
        <f t="shared" si="229"/>
        <v>#N/A</v>
      </c>
      <c r="AQ398" s="414" t="e">
        <f t="shared" si="230"/>
        <v>#N/A</v>
      </c>
      <c r="AR398" s="197" t="e">
        <f t="shared" si="215"/>
        <v>#N/A</v>
      </c>
      <c r="AS398" s="50"/>
      <c r="AT398" s="50"/>
      <c r="AU398" s="50"/>
      <c r="AV398" s="50"/>
      <c r="AW398" s="50"/>
      <c r="AX398" s="50"/>
      <c r="AY398" s="45">
        <f t="shared" si="213"/>
        <v>0</v>
      </c>
      <c r="AZ398" s="45">
        <f t="shared" si="212"/>
        <v>0</v>
      </c>
      <c r="BA398" s="431"/>
      <c r="BB398" s="182"/>
    </row>
    <row r="399" spans="1:54" ht="15" customHeight="1" x14ac:dyDescent="0.25">
      <c r="A399" s="208"/>
      <c r="B399" s="84" t="s">
        <v>652</v>
      </c>
      <c r="C399" s="213" t="s">
        <v>652</v>
      </c>
      <c r="D399" s="188"/>
      <c r="E399" s="191" t="s">
        <v>652</v>
      </c>
      <c r="F399" s="214" t="e">
        <f>VLOOKUP(G399,Lookups!$T$3:$U$2497,2,FALSE)</f>
        <v>#N/A</v>
      </c>
      <c r="G399" s="76" t="e">
        <f>VLOOKUP(E399,Lookups!$S$3:$T$2492,2,FALSE)</f>
        <v>#N/A</v>
      </c>
      <c r="H399" s="181" t="e">
        <f t="shared" si="214"/>
        <v>#N/A</v>
      </c>
      <c r="I399" s="162"/>
      <c r="J399" s="162"/>
      <c r="K399" s="163"/>
      <c r="L399" s="175"/>
      <c r="M399" s="154"/>
      <c r="N399" s="225"/>
      <c r="O399" s="223" t="e">
        <f>VLOOKUP(E399,Lookups!$AD$3:$AE$148,2,FALSE)</f>
        <v>#N/A</v>
      </c>
      <c r="P399" s="226" t="e">
        <f>VLOOKUP(E399,Lookups!$AH$3:$AI$148,2,FALSE)</f>
        <v>#N/A</v>
      </c>
      <c r="Q399" s="174" t="e">
        <f>VLOOKUP(E399,Lookups!$C$3:$D$249,2,FALSE)</f>
        <v>#N/A</v>
      </c>
      <c r="R399" s="227" t="e">
        <f>VLOOKUP(E399,Lookups!$C$3:$E$148,2,FALSE)</f>
        <v>#N/A</v>
      </c>
      <c r="S399" s="156"/>
      <c r="T399" s="423"/>
      <c r="U399" s="423"/>
      <c r="V399" s="423"/>
      <c r="W399" s="46">
        <f t="shared" si="216"/>
        <v>0</v>
      </c>
      <c r="X399" s="46">
        <f t="shared" si="217"/>
        <v>0</v>
      </c>
      <c r="Y399" s="71">
        <f t="shared" si="218"/>
        <v>0</v>
      </c>
      <c r="Z399" s="71"/>
      <c r="AA399" s="71"/>
      <c r="AB399" s="71"/>
      <c r="AC399" s="112">
        <f t="shared" si="219"/>
        <v>0</v>
      </c>
      <c r="AD399" s="112">
        <f t="shared" si="220"/>
        <v>0</v>
      </c>
      <c r="AE399" s="53">
        <f t="shared" si="221"/>
        <v>0</v>
      </c>
      <c r="AF399" s="47">
        <f t="shared" si="222"/>
        <v>0</v>
      </c>
      <c r="AG399" s="47">
        <f t="shared" si="223"/>
        <v>0</v>
      </c>
      <c r="AH399" s="47">
        <f t="shared" si="224"/>
        <v>0</v>
      </c>
      <c r="AI399" s="47">
        <f t="shared" si="225"/>
        <v>0</v>
      </c>
      <c r="AJ399" s="47">
        <f t="shared" si="226"/>
        <v>0</v>
      </c>
      <c r="AK399" s="48" t="e">
        <f t="shared" si="227"/>
        <v>#N/A</v>
      </c>
      <c r="AL399" s="48"/>
      <c r="AM399" s="48"/>
      <c r="AN399" s="145"/>
      <c r="AO399" s="145" t="e">
        <f t="shared" si="228"/>
        <v>#N/A</v>
      </c>
      <c r="AP399" s="145" t="e">
        <f t="shared" si="229"/>
        <v>#N/A</v>
      </c>
      <c r="AQ399" s="414" t="e">
        <f t="shared" si="230"/>
        <v>#N/A</v>
      </c>
      <c r="AR399" s="197" t="e">
        <f t="shared" si="215"/>
        <v>#N/A</v>
      </c>
      <c r="AS399" s="50"/>
      <c r="AT399" s="50"/>
      <c r="AU399" s="50"/>
      <c r="AV399" s="50"/>
      <c r="AW399" s="50"/>
      <c r="AX399" s="50"/>
      <c r="AY399" s="45">
        <f t="shared" si="213"/>
        <v>0</v>
      </c>
      <c r="AZ399" s="45">
        <f t="shared" si="212"/>
        <v>0</v>
      </c>
      <c r="BA399" s="431"/>
      <c r="BB399" s="182"/>
    </row>
    <row r="400" spans="1:54" s="187" customFormat="1" ht="15" customHeight="1" x14ac:dyDescent="0.25">
      <c r="A400" s="208"/>
      <c r="B400" s="84" t="s">
        <v>652</v>
      </c>
      <c r="C400" s="213" t="s">
        <v>652</v>
      </c>
      <c r="D400" s="188"/>
      <c r="E400" s="191" t="s">
        <v>652</v>
      </c>
      <c r="F400" s="214" t="e">
        <f>VLOOKUP(G400,Lookups!$T$3:$U$2497,2,FALSE)</f>
        <v>#N/A</v>
      </c>
      <c r="G400" s="76" t="e">
        <f>VLOOKUP(E400,Lookups!$S$3:$T$2492,2,FALSE)</f>
        <v>#N/A</v>
      </c>
      <c r="H400" s="181" t="e">
        <f t="shared" si="214"/>
        <v>#N/A</v>
      </c>
      <c r="I400" s="162"/>
      <c r="J400" s="162"/>
      <c r="K400" s="163"/>
      <c r="L400" s="175"/>
      <c r="M400" s="528"/>
      <c r="N400" s="225"/>
      <c r="O400" s="223" t="e">
        <f>VLOOKUP(E400,Lookups!$AD$3:$AE$148,2,FALSE)</f>
        <v>#N/A</v>
      </c>
      <c r="P400" s="226" t="e">
        <f>VLOOKUP(E400,Lookups!$AH$3:$AI$148,2,FALSE)</f>
        <v>#N/A</v>
      </c>
      <c r="Q400" s="174" t="e">
        <f>VLOOKUP(E400,Lookups!$C$3:$D$249,2,FALSE)</f>
        <v>#N/A</v>
      </c>
      <c r="R400" s="227" t="e">
        <f>VLOOKUP(E400,Lookups!$C$3:$E$148,2,FALSE)</f>
        <v>#N/A</v>
      </c>
      <c r="S400" s="156"/>
      <c r="T400" s="423"/>
      <c r="U400" s="423"/>
      <c r="V400" s="423"/>
      <c r="W400" s="46">
        <f t="shared" si="216"/>
        <v>0</v>
      </c>
      <c r="X400" s="46">
        <f t="shared" si="217"/>
        <v>0</v>
      </c>
      <c r="Y400" s="71">
        <f t="shared" si="218"/>
        <v>0</v>
      </c>
      <c r="Z400" s="71"/>
      <c r="AA400" s="71"/>
      <c r="AB400" s="71"/>
      <c r="AC400" s="112">
        <f t="shared" si="219"/>
        <v>0</v>
      </c>
      <c r="AD400" s="112">
        <f t="shared" si="220"/>
        <v>0</v>
      </c>
      <c r="AE400" s="53">
        <f t="shared" si="221"/>
        <v>0</v>
      </c>
      <c r="AF400" s="47">
        <f t="shared" si="222"/>
        <v>0</v>
      </c>
      <c r="AG400" s="47">
        <f t="shared" si="223"/>
        <v>0</v>
      </c>
      <c r="AH400" s="47">
        <f t="shared" si="224"/>
        <v>0</v>
      </c>
      <c r="AI400" s="47">
        <f t="shared" si="225"/>
        <v>0</v>
      </c>
      <c r="AJ400" s="47">
        <f t="shared" si="226"/>
        <v>0</v>
      </c>
      <c r="AK400" s="48" t="e">
        <f t="shared" si="227"/>
        <v>#N/A</v>
      </c>
      <c r="AL400" s="48"/>
      <c r="AM400" s="48"/>
      <c r="AN400" s="145"/>
      <c r="AO400" s="145" t="e">
        <f t="shared" si="228"/>
        <v>#N/A</v>
      </c>
      <c r="AP400" s="145" t="e">
        <f t="shared" si="229"/>
        <v>#N/A</v>
      </c>
      <c r="AQ400" s="414" t="e">
        <f t="shared" si="230"/>
        <v>#N/A</v>
      </c>
      <c r="AR400" s="197" t="e">
        <f t="shared" si="215"/>
        <v>#N/A</v>
      </c>
      <c r="AS400" s="50"/>
      <c r="AT400" s="50"/>
      <c r="AU400" s="50"/>
      <c r="AV400" s="50"/>
      <c r="AW400" s="50"/>
      <c r="AX400" s="50"/>
      <c r="AY400" s="45">
        <f t="shared" si="213"/>
        <v>0</v>
      </c>
      <c r="AZ400" s="45">
        <f t="shared" si="212"/>
        <v>0</v>
      </c>
      <c r="BA400" s="431"/>
      <c r="BB400" s="182"/>
    </row>
    <row r="401" spans="1:54" s="187" customFormat="1" ht="15" customHeight="1" x14ac:dyDescent="0.25">
      <c r="A401" s="208"/>
      <c r="B401" s="84" t="s">
        <v>652</v>
      </c>
      <c r="C401" s="213" t="s">
        <v>652</v>
      </c>
      <c r="D401" s="188"/>
      <c r="E401" s="191" t="s">
        <v>652</v>
      </c>
      <c r="F401" s="214" t="e">
        <f>VLOOKUP(G401,Lookups!$T$3:$U$2497,2,FALSE)</f>
        <v>#N/A</v>
      </c>
      <c r="G401" s="76" t="e">
        <f>VLOOKUP(E401,Lookups!$S$3:$T$2492,2,FALSE)</f>
        <v>#N/A</v>
      </c>
      <c r="H401" s="181" t="e">
        <f t="shared" si="214"/>
        <v>#N/A</v>
      </c>
      <c r="I401" s="162"/>
      <c r="J401" s="162"/>
      <c r="K401" s="163"/>
      <c r="L401" s="175"/>
      <c r="M401" s="528"/>
      <c r="N401" s="225"/>
      <c r="O401" s="223" t="e">
        <f>VLOOKUP(E401,Lookups!$AD$3:$AE$148,2,FALSE)</f>
        <v>#N/A</v>
      </c>
      <c r="P401" s="226" t="e">
        <f>VLOOKUP(E401,Lookups!$AH$3:$AI$148,2,FALSE)</f>
        <v>#N/A</v>
      </c>
      <c r="Q401" s="174" t="e">
        <f>VLOOKUP(E401,Lookups!$C$3:$D$249,2,FALSE)</f>
        <v>#N/A</v>
      </c>
      <c r="R401" s="227" t="e">
        <f>VLOOKUP(E401,Lookups!$C$3:$E$148,2,FALSE)</f>
        <v>#N/A</v>
      </c>
      <c r="S401" s="156"/>
      <c r="T401" s="423"/>
      <c r="U401" s="423"/>
      <c r="V401" s="423"/>
      <c r="W401" s="46">
        <f t="shared" si="216"/>
        <v>0</v>
      </c>
      <c r="X401" s="46">
        <f t="shared" si="217"/>
        <v>0</v>
      </c>
      <c r="Y401" s="71">
        <f t="shared" si="218"/>
        <v>0</v>
      </c>
      <c r="Z401" s="71"/>
      <c r="AA401" s="71"/>
      <c r="AB401" s="71"/>
      <c r="AC401" s="112">
        <f t="shared" si="219"/>
        <v>0</v>
      </c>
      <c r="AD401" s="112">
        <f t="shared" si="220"/>
        <v>0</v>
      </c>
      <c r="AE401" s="53">
        <f t="shared" si="221"/>
        <v>0</v>
      </c>
      <c r="AF401" s="47">
        <f t="shared" si="222"/>
        <v>0</v>
      </c>
      <c r="AG401" s="47">
        <f t="shared" si="223"/>
        <v>0</v>
      </c>
      <c r="AH401" s="47">
        <f t="shared" si="224"/>
        <v>0</v>
      </c>
      <c r="AI401" s="47">
        <f t="shared" si="225"/>
        <v>0</v>
      </c>
      <c r="AJ401" s="47">
        <f t="shared" si="226"/>
        <v>0</v>
      </c>
      <c r="AK401" s="48" t="e">
        <f t="shared" si="227"/>
        <v>#N/A</v>
      </c>
      <c r="AL401" s="48"/>
      <c r="AM401" s="48"/>
      <c r="AN401" s="145"/>
      <c r="AO401" s="145" t="e">
        <f t="shared" si="228"/>
        <v>#N/A</v>
      </c>
      <c r="AP401" s="145" t="e">
        <f t="shared" si="229"/>
        <v>#N/A</v>
      </c>
      <c r="AQ401" s="414" t="e">
        <f t="shared" si="230"/>
        <v>#N/A</v>
      </c>
      <c r="AR401" s="197" t="e">
        <f t="shared" si="215"/>
        <v>#N/A</v>
      </c>
      <c r="AS401" s="50"/>
      <c r="AT401" s="50"/>
      <c r="AU401" s="50"/>
      <c r="AV401" s="50"/>
      <c r="AW401" s="50"/>
      <c r="AX401" s="50"/>
      <c r="AY401" s="45">
        <f t="shared" si="213"/>
        <v>0</v>
      </c>
      <c r="AZ401" s="45">
        <f t="shared" si="212"/>
        <v>0</v>
      </c>
      <c r="BA401" s="431"/>
      <c r="BB401" s="182"/>
    </row>
    <row r="402" spans="1:54" ht="15" customHeight="1" x14ac:dyDescent="0.25">
      <c r="A402" s="208"/>
      <c r="B402" s="84" t="s">
        <v>652</v>
      </c>
      <c r="C402" s="213" t="s">
        <v>652</v>
      </c>
      <c r="D402" s="188"/>
      <c r="E402" s="191" t="s">
        <v>652</v>
      </c>
      <c r="F402" s="214" t="e">
        <f>VLOOKUP(G402,Lookups!$T$3:$U$2497,2,FALSE)</f>
        <v>#N/A</v>
      </c>
      <c r="G402" s="76" t="e">
        <f>VLOOKUP(E402,Lookups!$S$3:$T$2492,2,FALSE)</f>
        <v>#N/A</v>
      </c>
      <c r="H402" s="181" t="e">
        <f t="shared" si="214"/>
        <v>#N/A</v>
      </c>
      <c r="I402" s="162"/>
      <c r="J402" s="162"/>
      <c r="K402" s="163"/>
      <c r="L402" s="175"/>
      <c r="M402" s="154"/>
      <c r="N402" s="225"/>
      <c r="O402" s="223" t="e">
        <f>VLOOKUP(E402,Lookups!$AD$3:$AE$148,2,FALSE)</f>
        <v>#N/A</v>
      </c>
      <c r="P402" s="226" t="e">
        <f>VLOOKUP(E402,Lookups!$AH$3:$AI$148,2,FALSE)</f>
        <v>#N/A</v>
      </c>
      <c r="Q402" s="174" t="e">
        <f>VLOOKUP(E402,Lookups!$C$3:$D$249,2,FALSE)</f>
        <v>#N/A</v>
      </c>
      <c r="R402" s="227" t="e">
        <f>VLOOKUP(E402,Lookups!$C$3:$E$148,2,FALSE)</f>
        <v>#N/A</v>
      </c>
      <c r="S402" s="156"/>
      <c r="T402" s="423"/>
      <c r="U402" s="423"/>
      <c r="V402" s="423"/>
      <c r="W402" s="46">
        <f t="shared" si="216"/>
        <v>0</v>
      </c>
      <c r="X402" s="46">
        <f t="shared" si="217"/>
        <v>0</v>
      </c>
      <c r="Y402" s="71">
        <f t="shared" si="218"/>
        <v>0</v>
      </c>
      <c r="Z402" s="71"/>
      <c r="AA402" s="71"/>
      <c r="AB402" s="71"/>
      <c r="AC402" s="112">
        <f t="shared" si="219"/>
        <v>0</v>
      </c>
      <c r="AD402" s="112">
        <f t="shared" si="220"/>
        <v>0</v>
      </c>
      <c r="AE402" s="53">
        <f t="shared" si="221"/>
        <v>0</v>
      </c>
      <c r="AF402" s="47">
        <f t="shared" si="222"/>
        <v>0</v>
      </c>
      <c r="AG402" s="47">
        <f t="shared" si="223"/>
        <v>0</v>
      </c>
      <c r="AH402" s="47">
        <f t="shared" si="224"/>
        <v>0</v>
      </c>
      <c r="AI402" s="47">
        <f t="shared" si="225"/>
        <v>0</v>
      </c>
      <c r="AJ402" s="47">
        <f t="shared" si="226"/>
        <v>0</v>
      </c>
      <c r="AK402" s="48" t="e">
        <f t="shared" si="227"/>
        <v>#N/A</v>
      </c>
      <c r="AL402" s="48"/>
      <c r="AM402" s="48"/>
      <c r="AN402" s="145"/>
      <c r="AO402" s="145" t="e">
        <f t="shared" si="228"/>
        <v>#N/A</v>
      </c>
      <c r="AP402" s="145" t="e">
        <f t="shared" si="229"/>
        <v>#N/A</v>
      </c>
      <c r="AQ402" s="414" t="e">
        <f t="shared" si="230"/>
        <v>#N/A</v>
      </c>
      <c r="AR402" s="197" t="e">
        <f t="shared" si="215"/>
        <v>#N/A</v>
      </c>
      <c r="AS402" s="50"/>
      <c r="AT402" s="50"/>
      <c r="AU402" s="50"/>
      <c r="AV402" s="50"/>
      <c r="AW402" s="50"/>
      <c r="AX402" s="50"/>
      <c r="AY402" s="45">
        <f t="shared" si="213"/>
        <v>0</v>
      </c>
      <c r="AZ402" s="45">
        <f t="shared" si="212"/>
        <v>0</v>
      </c>
      <c r="BA402" s="431"/>
      <c r="BB402" s="182"/>
    </row>
    <row r="403" spans="1:54" ht="15" customHeight="1" x14ac:dyDescent="0.25">
      <c r="A403" s="208"/>
      <c r="B403" s="84" t="s">
        <v>652</v>
      </c>
      <c r="C403" s="213" t="s">
        <v>652</v>
      </c>
      <c r="D403" s="188"/>
      <c r="E403" s="191" t="s">
        <v>652</v>
      </c>
      <c r="F403" s="214" t="e">
        <f>VLOOKUP(G403,Lookups!$T$3:$U$2497,2,FALSE)</f>
        <v>#N/A</v>
      </c>
      <c r="G403" s="76" t="e">
        <f>VLOOKUP(E403,Lookups!$S$3:$T$2492,2,FALSE)</f>
        <v>#N/A</v>
      </c>
      <c r="H403" s="181" t="e">
        <f t="shared" si="214"/>
        <v>#N/A</v>
      </c>
      <c r="I403" s="162"/>
      <c r="J403" s="162"/>
      <c r="K403" s="163"/>
      <c r="L403" s="175"/>
      <c r="M403" s="154"/>
      <c r="N403" s="225"/>
      <c r="O403" s="223" t="e">
        <f>VLOOKUP(E403,Lookups!$AD$3:$AE$148,2,FALSE)</f>
        <v>#N/A</v>
      </c>
      <c r="P403" s="226" t="e">
        <f>VLOOKUP(E403,Lookups!$AH$3:$AI$148,2,FALSE)</f>
        <v>#N/A</v>
      </c>
      <c r="Q403" s="174" t="e">
        <f>VLOOKUP(E403,Lookups!$C$3:$D$249,2,FALSE)</f>
        <v>#N/A</v>
      </c>
      <c r="R403" s="227" t="e">
        <f>VLOOKUP(E403,Lookups!$C$3:$E$148,2,FALSE)</f>
        <v>#N/A</v>
      </c>
      <c r="S403" s="156"/>
      <c r="T403" s="423"/>
      <c r="U403" s="423"/>
      <c r="V403" s="423"/>
      <c r="W403" s="46">
        <f t="shared" si="216"/>
        <v>0</v>
      </c>
      <c r="X403" s="46">
        <f t="shared" si="217"/>
        <v>0</v>
      </c>
      <c r="Y403" s="71">
        <f t="shared" si="218"/>
        <v>0</v>
      </c>
      <c r="Z403" s="71"/>
      <c r="AA403" s="71"/>
      <c r="AB403" s="71"/>
      <c r="AC403" s="112">
        <f t="shared" si="219"/>
        <v>0</v>
      </c>
      <c r="AD403" s="112">
        <f t="shared" si="220"/>
        <v>0</v>
      </c>
      <c r="AE403" s="53">
        <f t="shared" si="221"/>
        <v>0</v>
      </c>
      <c r="AF403" s="47">
        <f t="shared" si="222"/>
        <v>0</v>
      </c>
      <c r="AG403" s="47">
        <f t="shared" si="223"/>
        <v>0</v>
      </c>
      <c r="AH403" s="47">
        <f t="shared" si="224"/>
        <v>0</v>
      </c>
      <c r="AI403" s="47">
        <f t="shared" si="225"/>
        <v>0</v>
      </c>
      <c r="AJ403" s="47">
        <f t="shared" si="226"/>
        <v>0</v>
      </c>
      <c r="AK403" s="48" t="e">
        <f t="shared" si="227"/>
        <v>#N/A</v>
      </c>
      <c r="AL403" s="48"/>
      <c r="AM403" s="48"/>
      <c r="AN403" s="145"/>
      <c r="AO403" s="145" t="e">
        <f t="shared" si="228"/>
        <v>#N/A</v>
      </c>
      <c r="AP403" s="145" t="e">
        <f t="shared" si="229"/>
        <v>#N/A</v>
      </c>
      <c r="AQ403" s="414" t="e">
        <f t="shared" si="230"/>
        <v>#N/A</v>
      </c>
      <c r="AR403" s="197" t="e">
        <f t="shared" si="215"/>
        <v>#N/A</v>
      </c>
      <c r="AS403" s="50"/>
      <c r="AT403" s="50"/>
      <c r="AU403" s="50"/>
      <c r="AV403" s="50"/>
      <c r="AW403" s="50"/>
      <c r="AX403" s="50"/>
      <c r="AY403" s="45">
        <f t="shared" si="213"/>
        <v>0</v>
      </c>
      <c r="AZ403" s="45">
        <f t="shared" si="212"/>
        <v>0</v>
      </c>
      <c r="BA403" s="431"/>
      <c r="BB403" s="182"/>
    </row>
    <row r="404" spans="1:54" ht="15" customHeight="1" x14ac:dyDescent="0.25">
      <c r="A404" s="208"/>
      <c r="B404" s="84" t="s">
        <v>652</v>
      </c>
      <c r="C404" s="213" t="s">
        <v>652</v>
      </c>
      <c r="D404" s="188"/>
      <c r="E404" s="191" t="s">
        <v>652</v>
      </c>
      <c r="F404" s="214" t="e">
        <f>VLOOKUP(G404,Lookups!$T$3:$U$2497,2,FALSE)</f>
        <v>#N/A</v>
      </c>
      <c r="G404" s="76" t="e">
        <f>VLOOKUP(E404,Lookups!$S$3:$T$2492,2,FALSE)</f>
        <v>#N/A</v>
      </c>
      <c r="H404" s="181" t="e">
        <f t="shared" si="214"/>
        <v>#N/A</v>
      </c>
      <c r="I404" s="162"/>
      <c r="J404" s="162"/>
      <c r="K404" s="163"/>
      <c r="L404" s="43"/>
      <c r="M404" s="154"/>
      <c r="N404" s="225"/>
      <c r="O404" s="223" t="e">
        <f>VLOOKUP(E404,Lookups!$AD$3:$AE$148,2,FALSE)</f>
        <v>#N/A</v>
      </c>
      <c r="P404" s="226" t="e">
        <f>VLOOKUP(E404,Lookups!$AH$3:$AI$148,2,FALSE)</f>
        <v>#N/A</v>
      </c>
      <c r="Q404" s="174" t="e">
        <f>VLOOKUP(E404,Lookups!$C$3:$D$249,2,FALSE)</f>
        <v>#N/A</v>
      </c>
      <c r="R404" s="227" t="e">
        <f>VLOOKUP(E404,Lookups!$C$3:$E$148,2,FALSE)</f>
        <v>#N/A</v>
      </c>
      <c r="S404" s="156"/>
      <c r="T404" s="423"/>
      <c r="U404" s="423"/>
      <c r="V404" s="423"/>
      <c r="W404" s="46">
        <f t="shared" si="216"/>
        <v>0</v>
      </c>
      <c r="X404" s="46">
        <f t="shared" si="217"/>
        <v>0</v>
      </c>
      <c r="Y404" s="71">
        <f t="shared" si="218"/>
        <v>0</v>
      </c>
      <c r="Z404" s="71"/>
      <c r="AA404" s="71"/>
      <c r="AB404" s="71"/>
      <c r="AC404" s="112">
        <f t="shared" si="219"/>
        <v>0</v>
      </c>
      <c r="AD404" s="112">
        <f t="shared" si="220"/>
        <v>0</v>
      </c>
      <c r="AE404" s="53">
        <f t="shared" si="221"/>
        <v>0</v>
      </c>
      <c r="AF404" s="47">
        <f t="shared" si="222"/>
        <v>0</v>
      </c>
      <c r="AG404" s="47">
        <f t="shared" si="223"/>
        <v>0</v>
      </c>
      <c r="AH404" s="47">
        <f t="shared" si="224"/>
        <v>0</v>
      </c>
      <c r="AI404" s="47">
        <f t="shared" si="225"/>
        <v>0</v>
      </c>
      <c r="AJ404" s="47">
        <f t="shared" si="226"/>
        <v>0</v>
      </c>
      <c r="AK404" s="48" t="e">
        <f t="shared" si="227"/>
        <v>#N/A</v>
      </c>
      <c r="AL404" s="48"/>
      <c r="AM404" s="48"/>
      <c r="AN404" s="145"/>
      <c r="AO404" s="145" t="e">
        <f t="shared" si="228"/>
        <v>#N/A</v>
      </c>
      <c r="AP404" s="145" t="e">
        <f t="shared" si="229"/>
        <v>#N/A</v>
      </c>
      <c r="AQ404" s="414" t="e">
        <f t="shared" si="230"/>
        <v>#N/A</v>
      </c>
      <c r="AR404" s="197" t="e">
        <f t="shared" si="215"/>
        <v>#N/A</v>
      </c>
      <c r="AS404" s="50"/>
      <c r="AT404" s="50"/>
      <c r="AU404" s="50"/>
      <c r="AV404" s="50"/>
      <c r="AW404" s="50"/>
      <c r="AX404" s="50"/>
      <c r="AY404" s="45">
        <f t="shared" si="213"/>
        <v>0</v>
      </c>
      <c r="AZ404" s="45">
        <f t="shared" si="212"/>
        <v>0</v>
      </c>
      <c r="BA404" s="431"/>
      <c r="BB404" s="182"/>
    </row>
    <row r="405" spans="1:54" ht="15" customHeight="1" x14ac:dyDescent="0.25">
      <c r="A405" s="208"/>
      <c r="B405" s="84" t="s">
        <v>652</v>
      </c>
      <c r="C405" s="213" t="s">
        <v>652</v>
      </c>
      <c r="D405" s="188"/>
      <c r="E405" s="191" t="s">
        <v>652</v>
      </c>
      <c r="F405" s="214" t="e">
        <f>VLOOKUP(G405,Lookups!$T$3:$U$2497,2,FALSE)</f>
        <v>#N/A</v>
      </c>
      <c r="G405" s="76" t="e">
        <f>VLOOKUP(E405,Lookups!$S$3:$T$2492,2,FALSE)</f>
        <v>#N/A</v>
      </c>
      <c r="H405" s="181" t="e">
        <f t="shared" si="214"/>
        <v>#N/A</v>
      </c>
      <c r="I405" s="162"/>
      <c r="J405" s="162"/>
      <c r="K405" s="163"/>
      <c r="L405" s="43"/>
      <c r="M405" s="154"/>
      <c r="N405" s="225"/>
      <c r="O405" s="223" t="e">
        <f>VLOOKUP(E405,Lookups!$AD$3:$AE$148,2,FALSE)</f>
        <v>#N/A</v>
      </c>
      <c r="P405" s="226" t="e">
        <f>VLOOKUP(E405,Lookups!$AH$3:$AI$148,2,FALSE)</f>
        <v>#N/A</v>
      </c>
      <c r="Q405" s="174" t="e">
        <f>VLOOKUP(E405,Lookups!$C$3:$D$249,2,FALSE)</f>
        <v>#N/A</v>
      </c>
      <c r="R405" s="227" t="e">
        <f>VLOOKUP(E405,Lookups!$C$3:$E$148,2,FALSE)</f>
        <v>#N/A</v>
      </c>
      <c r="S405" s="156"/>
      <c r="T405" s="423"/>
      <c r="U405" s="423"/>
      <c r="V405" s="423"/>
      <c r="W405" s="46">
        <f t="shared" si="216"/>
        <v>0</v>
      </c>
      <c r="X405" s="46">
        <f t="shared" si="217"/>
        <v>0</v>
      </c>
      <c r="Y405" s="71">
        <f t="shared" si="218"/>
        <v>0</v>
      </c>
      <c r="Z405" s="71"/>
      <c r="AA405" s="71"/>
      <c r="AB405" s="71"/>
      <c r="AC405" s="112">
        <f t="shared" si="219"/>
        <v>0</v>
      </c>
      <c r="AD405" s="112">
        <f t="shared" si="220"/>
        <v>0</v>
      </c>
      <c r="AE405" s="53">
        <f t="shared" si="221"/>
        <v>0</v>
      </c>
      <c r="AF405" s="47">
        <f t="shared" si="222"/>
        <v>0</v>
      </c>
      <c r="AG405" s="47">
        <f t="shared" si="223"/>
        <v>0</v>
      </c>
      <c r="AH405" s="47">
        <f t="shared" si="224"/>
        <v>0</v>
      </c>
      <c r="AI405" s="47">
        <f t="shared" si="225"/>
        <v>0</v>
      </c>
      <c r="AJ405" s="47">
        <f t="shared" si="226"/>
        <v>0</v>
      </c>
      <c r="AK405" s="48" t="e">
        <f t="shared" si="227"/>
        <v>#N/A</v>
      </c>
      <c r="AL405" s="48"/>
      <c r="AM405" s="48"/>
      <c r="AN405" s="145"/>
      <c r="AO405" s="145" t="e">
        <f t="shared" si="228"/>
        <v>#N/A</v>
      </c>
      <c r="AP405" s="145" t="e">
        <f t="shared" si="229"/>
        <v>#N/A</v>
      </c>
      <c r="AQ405" s="414" t="e">
        <f t="shared" si="230"/>
        <v>#N/A</v>
      </c>
      <c r="AR405" s="197" t="e">
        <f t="shared" si="215"/>
        <v>#N/A</v>
      </c>
      <c r="AS405" s="50"/>
      <c r="AT405" s="50"/>
      <c r="AU405" s="50"/>
      <c r="AV405" s="50"/>
      <c r="AW405" s="50"/>
      <c r="AX405" s="50"/>
      <c r="AY405" s="45">
        <f t="shared" si="213"/>
        <v>0</v>
      </c>
      <c r="AZ405" s="45">
        <f t="shared" si="212"/>
        <v>0</v>
      </c>
      <c r="BA405" s="431"/>
      <c r="BB405" s="182"/>
    </row>
    <row r="406" spans="1:54" ht="15" customHeight="1" x14ac:dyDescent="0.25">
      <c r="A406" s="208"/>
      <c r="B406" s="84" t="s">
        <v>652</v>
      </c>
      <c r="C406" s="213" t="s">
        <v>652</v>
      </c>
      <c r="D406" s="188"/>
      <c r="E406" s="191" t="s">
        <v>652</v>
      </c>
      <c r="F406" s="214" t="e">
        <f>VLOOKUP(G406,Lookups!$T$3:$U$2497,2,FALSE)</f>
        <v>#N/A</v>
      </c>
      <c r="G406" s="76" t="e">
        <f>VLOOKUP(E406,Lookups!$S$3:$T$2492,2,FALSE)</f>
        <v>#N/A</v>
      </c>
      <c r="H406" s="181" t="e">
        <f t="shared" si="214"/>
        <v>#N/A</v>
      </c>
      <c r="I406" s="162"/>
      <c r="J406" s="162"/>
      <c r="K406" s="163"/>
      <c r="L406" s="43"/>
      <c r="M406" s="154"/>
      <c r="N406" s="225"/>
      <c r="O406" s="223" t="e">
        <f>VLOOKUP(E406,Lookups!$AD$3:$AE$148,2,FALSE)</f>
        <v>#N/A</v>
      </c>
      <c r="P406" s="226" t="e">
        <f>VLOOKUP(E406,Lookups!$AH$3:$AI$148,2,FALSE)</f>
        <v>#N/A</v>
      </c>
      <c r="Q406" s="174" t="e">
        <f>VLOOKUP(E406,Lookups!$C$3:$D$249,2,FALSE)</f>
        <v>#N/A</v>
      </c>
      <c r="R406" s="227" t="e">
        <f>VLOOKUP(E406,Lookups!$C$3:$E$148,2,FALSE)</f>
        <v>#N/A</v>
      </c>
      <c r="S406" s="156"/>
      <c r="T406" s="423"/>
      <c r="U406" s="423"/>
      <c r="V406" s="423"/>
      <c r="W406" s="46">
        <f t="shared" si="216"/>
        <v>0</v>
      </c>
      <c r="X406" s="46">
        <f t="shared" si="217"/>
        <v>0</v>
      </c>
      <c r="Y406" s="71">
        <f t="shared" si="218"/>
        <v>0</v>
      </c>
      <c r="Z406" s="71"/>
      <c r="AA406" s="71"/>
      <c r="AB406" s="71"/>
      <c r="AC406" s="112">
        <f t="shared" si="219"/>
        <v>0</v>
      </c>
      <c r="AD406" s="112">
        <f t="shared" si="220"/>
        <v>0</v>
      </c>
      <c r="AE406" s="53">
        <f t="shared" si="221"/>
        <v>0</v>
      </c>
      <c r="AF406" s="47">
        <f t="shared" si="222"/>
        <v>0</v>
      </c>
      <c r="AG406" s="47">
        <f t="shared" si="223"/>
        <v>0</v>
      </c>
      <c r="AH406" s="47">
        <f t="shared" si="224"/>
        <v>0</v>
      </c>
      <c r="AI406" s="47">
        <f t="shared" si="225"/>
        <v>0</v>
      </c>
      <c r="AJ406" s="47">
        <f t="shared" si="226"/>
        <v>0</v>
      </c>
      <c r="AK406" s="48" t="e">
        <f t="shared" si="227"/>
        <v>#N/A</v>
      </c>
      <c r="AL406" s="48"/>
      <c r="AM406" s="48"/>
      <c r="AN406" s="145"/>
      <c r="AO406" s="145" t="e">
        <f t="shared" si="228"/>
        <v>#N/A</v>
      </c>
      <c r="AP406" s="145" t="e">
        <f t="shared" si="229"/>
        <v>#N/A</v>
      </c>
      <c r="AQ406" s="414" t="e">
        <f t="shared" si="230"/>
        <v>#N/A</v>
      </c>
      <c r="AR406" s="197" t="e">
        <f t="shared" si="215"/>
        <v>#N/A</v>
      </c>
      <c r="AS406" s="50"/>
      <c r="AT406" s="50"/>
      <c r="AU406" s="50"/>
      <c r="AV406" s="50"/>
      <c r="AW406" s="50"/>
      <c r="AX406" s="50"/>
      <c r="AY406" s="45">
        <f t="shared" si="213"/>
        <v>0</v>
      </c>
      <c r="AZ406" s="45">
        <f t="shared" si="212"/>
        <v>0</v>
      </c>
      <c r="BA406" s="431"/>
      <c r="BB406" s="182"/>
    </row>
    <row r="407" spans="1:54" ht="15" customHeight="1" x14ac:dyDescent="0.25">
      <c r="A407" s="208"/>
      <c r="B407" s="84" t="s">
        <v>652</v>
      </c>
      <c r="C407" s="213" t="s">
        <v>652</v>
      </c>
      <c r="D407" s="188"/>
      <c r="E407" s="191" t="s">
        <v>652</v>
      </c>
      <c r="F407" s="214" t="e">
        <f>VLOOKUP(G407,Lookups!$T$3:$U$2497,2,FALSE)</f>
        <v>#N/A</v>
      </c>
      <c r="G407" s="76" t="e">
        <f>VLOOKUP(E407,Lookups!$S$3:$T$2492,2,FALSE)</f>
        <v>#N/A</v>
      </c>
      <c r="H407" s="181" t="e">
        <f t="shared" si="214"/>
        <v>#N/A</v>
      </c>
      <c r="I407" s="162"/>
      <c r="J407" s="162"/>
      <c r="K407" s="163"/>
      <c r="L407" s="43"/>
      <c r="M407" s="154"/>
      <c r="N407" s="225"/>
      <c r="O407" s="223" t="e">
        <f>VLOOKUP(E407,Lookups!$AD$3:$AE$148,2,FALSE)</f>
        <v>#N/A</v>
      </c>
      <c r="P407" s="226" t="e">
        <f>VLOOKUP(E407,Lookups!$AH$3:$AI$148,2,FALSE)</f>
        <v>#N/A</v>
      </c>
      <c r="Q407" s="174" t="e">
        <f>VLOOKUP(E407,Lookups!$C$3:$D$249,2,FALSE)</f>
        <v>#N/A</v>
      </c>
      <c r="R407" s="227" t="e">
        <f>VLOOKUP(E407,Lookups!$C$3:$E$148,2,FALSE)</f>
        <v>#N/A</v>
      </c>
      <c r="S407" s="156"/>
      <c r="T407" s="423"/>
      <c r="U407" s="423"/>
      <c r="V407" s="423"/>
      <c r="W407" s="46">
        <f t="shared" si="216"/>
        <v>0</v>
      </c>
      <c r="X407" s="46">
        <f t="shared" si="217"/>
        <v>0</v>
      </c>
      <c r="Y407" s="71">
        <f t="shared" si="218"/>
        <v>0</v>
      </c>
      <c r="Z407" s="71"/>
      <c r="AA407" s="71"/>
      <c r="AB407" s="71"/>
      <c r="AC407" s="112">
        <f t="shared" si="219"/>
        <v>0</v>
      </c>
      <c r="AD407" s="112">
        <f t="shared" si="220"/>
        <v>0</v>
      </c>
      <c r="AE407" s="53">
        <f t="shared" si="221"/>
        <v>0</v>
      </c>
      <c r="AF407" s="47">
        <f t="shared" si="222"/>
        <v>0</v>
      </c>
      <c r="AG407" s="47">
        <f t="shared" si="223"/>
        <v>0</v>
      </c>
      <c r="AH407" s="47">
        <f t="shared" si="224"/>
        <v>0</v>
      </c>
      <c r="AI407" s="47">
        <f t="shared" si="225"/>
        <v>0</v>
      </c>
      <c r="AJ407" s="47">
        <f t="shared" si="226"/>
        <v>0</v>
      </c>
      <c r="AK407" s="48" t="e">
        <f t="shared" si="227"/>
        <v>#N/A</v>
      </c>
      <c r="AL407" s="48"/>
      <c r="AM407" s="48"/>
      <c r="AN407" s="145"/>
      <c r="AO407" s="145" t="e">
        <f t="shared" si="228"/>
        <v>#N/A</v>
      </c>
      <c r="AP407" s="145" t="e">
        <f t="shared" si="229"/>
        <v>#N/A</v>
      </c>
      <c r="AQ407" s="414" t="e">
        <f t="shared" si="230"/>
        <v>#N/A</v>
      </c>
      <c r="AR407" s="197" t="e">
        <f t="shared" si="215"/>
        <v>#N/A</v>
      </c>
      <c r="AS407" s="50"/>
      <c r="AT407" s="50"/>
      <c r="AU407" s="50"/>
      <c r="AV407" s="50"/>
      <c r="AW407" s="50"/>
      <c r="AX407" s="50"/>
      <c r="AY407" s="45">
        <f t="shared" si="213"/>
        <v>0</v>
      </c>
      <c r="AZ407" s="45">
        <f t="shared" si="212"/>
        <v>0</v>
      </c>
      <c r="BA407" s="431"/>
      <c r="BB407" s="182"/>
    </row>
    <row r="408" spans="1:54" ht="15" customHeight="1" x14ac:dyDescent="0.25">
      <c r="A408" s="208"/>
      <c r="B408" s="84" t="s">
        <v>652</v>
      </c>
      <c r="C408" s="213" t="s">
        <v>652</v>
      </c>
      <c r="D408" s="188"/>
      <c r="E408" s="191" t="s">
        <v>652</v>
      </c>
      <c r="F408" s="214" t="e">
        <f>VLOOKUP(G408,Lookups!$T$3:$U$2497,2,FALSE)</f>
        <v>#N/A</v>
      </c>
      <c r="G408" s="76" t="e">
        <f>VLOOKUP(E408,Lookups!$S$3:$T$2492,2,FALSE)</f>
        <v>#N/A</v>
      </c>
      <c r="H408" s="181" t="e">
        <f t="shared" si="214"/>
        <v>#N/A</v>
      </c>
      <c r="I408" s="162"/>
      <c r="J408" s="162"/>
      <c r="K408" s="163"/>
      <c r="L408" s="43"/>
      <c r="M408" s="154"/>
      <c r="N408" s="225"/>
      <c r="O408" s="223" t="e">
        <f>VLOOKUP(E408,Lookups!$AD$3:$AE$148,2,FALSE)</f>
        <v>#N/A</v>
      </c>
      <c r="P408" s="226" t="e">
        <f>VLOOKUP(E408,Lookups!$AH$3:$AI$148,2,FALSE)</f>
        <v>#N/A</v>
      </c>
      <c r="Q408" s="174" t="e">
        <f>VLOOKUP(E408,Lookups!$C$3:$D$249,2,FALSE)</f>
        <v>#N/A</v>
      </c>
      <c r="R408" s="227" t="e">
        <f>VLOOKUP(E408,Lookups!$C$3:$E$148,2,FALSE)</f>
        <v>#N/A</v>
      </c>
      <c r="S408" s="156"/>
      <c r="T408" s="423"/>
      <c r="U408" s="423"/>
      <c r="V408" s="423"/>
      <c r="W408" s="46">
        <f t="shared" si="216"/>
        <v>0</v>
      </c>
      <c r="X408" s="46">
        <f t="shared" si="217"/>
        <v>0</v>
      </c>
      <c r="Y408" s="71">
        <f t="shared" si="218"/>
        <v>0</v>
      </c>
      <c r="Z408" s="71"/>
      <c r="AA408" s="71"/>
      <c r="AB408" s="71"/>
      <c r="AC408" s="112">
        <f t="shared" si="219"/>
        <v>0</v>
      </c>
      <c r="AD408" s="112">
        <f t="shared" si="220"/>
        <v>0</v>
      </c>
      <c r="AE408" s="53">
        <f t="shared" si="221"/>
        <v>0</v>
      </c>
      <c r="AF408" s="47">
        <f t="shared" si="222"/>
        <v>0</v>
      </c>
      <c r="AG408" s="47">
        <f t="shared" si="223"/>
        <v>0</v>
      </c>
      <c r="AH408" s="47">
        <f t="shared" si="224"/>
        <v>0</v>
      </c>
      <c r="AI408" s="47">
        <f t="shared" si="225"/>
        <v>0</v>
      </c>
      <c r="AJ408" s="47">
        <f t="shared" si="226"/>
        <v>0</v>
      </c>
      <c r="AK408" s="48" t="e">
        <f t="shared" si="227"/>
        <v>#N/A</v>
      </c>
      <c r="AL408" s="48"/>
      <c r="AM408" s="48"/>
      <c r="AN408" s="145"/>
      <c r="AO408" s="145" t="e">
        <f t="shared" si="228"/>
        <v>#N/A</v>
      </c>
      <c r="AP408" s="145" t="e">
        <f t="shared" si="229"/>
        <v>#N/A</v>
      </c>
      <c r="AQ408" s="414" t="e">
        <f t="shared" si="230"/>
        <v>#N/A</v>
      </c>
      <c r="AR408" s="197" t="e">
        <f t="shared" si="215"/>
        <v>#N/A</v>
      </c>
      <c r="AS408" s="50"/>
      <c r="AT408" s="50"/>
      <c r="AU408" s="50"/>
      <c r="AV408" s="50"/>
      <c r="AW408" s="50"/>
      <c r="AX408" s="50"/>
      <c r="AY408" s="45">
        <f t="shared" si="213"/>
        <v>0</v>
      </c>
      <c r="AZ408" s="437">
        <f t="shared" si="212"/>
        <v>0</v>
      </c>
      <c r="BA408" s="442"/>
      <c r="BB408" s="186"/>
    </row>
    <row r="409" spans="1:54" ht="15" customHeight="1" x14ac:dyDescent="0.25">
      <c r="A409" s="207" t="s">
        <v>108</v>
      </c>
      <c r="B409" s="207" t="s">
        <v>108</v>
      </c>
      <c r="C409" s="207" t="s">
        <v>108</v>
      </c>
      <c r="D409" s="207"/>
      <c r="E409" s="207" t="s">
        <v>108</v>
      </c>
      <c r="F409" s="207" t="s">
        <v>108</v>
      </c>
      <c r="G409" s="539" t="e">
        <f>VLOOKUP(E409,Lookups!$S$3:$T$2492,2,FALSE)</f>
        <v>#N/A</v>
      </c>
      <c r="H409" s="540" t="e">
        <f t="shared" si="214"/>
        <v>#N/A</v>
      </c>
      <c r="I409" s="193">
        <v>0</v>
      </c>
      <c r="J409" s="193">
        <v>1</v>
      </c>
      <c r="K409" s="207" t="s">
        <v>250</v>
      </c>
      <c r="L409" s="193" t="s">
        <v>99</v>
      </c>
      <c r="M409" s="541">
        <v>44562</v>
      </c>
      <c r="N409" s="232"/>
      <c r="O409" s="223" t="e">
        <f>VLOOKUP(E409,Lookups!$AD$3:$AE$148,2,FALSE)</f>
        <v>#N/A</v>
      </c>
      <c r="P409" s="226" t="e">
        <f>VLOOKUP(E409,Lookups!$AH$3:$AI$148,2,FALSE)</f>
        <v>#N/A</v>
      </c>
      <c r="Q409" s="174" t="e">
        <f>VLOOKUP(E409,Lookups!$C$3:$D$249,2,FALSE)</f>
        <v>#N/A</v>
      </c>
      <c r="R409" s="227" t="e">
        <f>VLOOKUP(E409,Lookups!$C$3:$E$148,2,FALSE)</f>
        <v>#N/A</v>
      </c>
      <c r="S409" s="222"/>
      <c r="T409" s="423"/>
      <c r="U409" s="423"/>
      <c r="V409" s="423"/>
      <c r="W409" s="46">
        <f t="shared" si="216"/>
        <v>0</v>
      </c>
      <c r="X409" s="46">
        <f t="shared" si="217"/>
        <v>0</v>
      </c>
      <c r="Y409" s="71">
        <f t="shared" si="218"/>
        <v>0</v>
      </c>
      <c r="Z409" s="71"/>
      <c r="AA409" s="71"/>
      <c r="AB409" s="71"/>
      <c r="AC409" s="112">
        <f t="shared" si="219"/>
        <v>0</v>
      </c>
      <c r="AD409" s="112">
        <f t="shared" si="220"/>
        <v>0</v>
      </c>
      <c r="AE409" s="53">
        <f t="shared" si="221"/>
        <v>0</v>
      </c>
      <c r="AF409" s="47">
        <f t="shared" si="222"/>
        <v>0</v>
      </c>
      <c r="AG409" s="47">
        <f t="shared" si="223"/>
        <v>0</v>
      </c>
      <c r="AH409" s="47">
        <f t="shared" si="224"/>
        <v>0</v>
      </c>
      <c r="AI409" s="47">
        <f t="shared" si="225"/>
        <v>0</v>
      </c>
      <c r="AJ409" s="47">
        <f t="shared" si="226"/>
        <v>0</v>
      </c>
      <c r="AK409" s="48" t="e">
        <f t="shared" si="227"/>
        <v>#N/A</v>
      </c>
      <c r="AL409" s="48"/>
      <c r="AM409" s="48"/>
      <c r="AN409" s="145"/>
      <c r="AO409" s="145" t="e">
        <f t="shared" si="228"/>
        <v>#N/A</v>
      </c>
      <c r="AP409" s="145" t="e">
        <f t="shared" si="229"/>
        <v>#N/A</v>
      </c>
      <c r="AQ409" s="414" t="e">
        <f t="shared" si="230"/>
        <v>#N/A</v>
      </c>
      <c r="AR409" s="197" t="e">
        <f t="shared" si="215"/>
        <v>#N/A</v>
      </c>
      <c r="AS409" s="50" t="e">
        <f>(AE409*R409)+_xlfn.IFNA(#N/A,0)</f>
        <v>#N/A</v>
      </c>
      <c r="AT409" s="50" t="e">
        <f>(AF409*R409)+_xlfn.IFNA(#N/A,0)</f>
        <v>#N/A</v>
      </c>
      <c r="AU409" s="50" t="e">
        <f>(AG409*R409)+_xlfn.IFNA(#N/A,0)</f>
        <v>#N/A</v>
      </c>
      <c r="AV409" s="50" t="e">
        <f>(AH409*R409)+_xlfn.IFNA(#N/A,0)</f>
        <v>#N/A</v>
      </c>
      <c r="AW409" s="50" t="e">
        <f>(AI409*R409)+_xlfn.IFNA(#N/A,0)</f>
        <v>#N/A</v>
      </c>
      <c r="AX409" s="50" t="e">
        <f>(AJ409*R409)+_xlfn.IFNA(#N/A,0)</f>
        <v>#N/A</v>
      </c>
      <c r="AY409" s="45" t="e">
        <f t="shared" si="213"/>
        <v>#N/A</v>
      </c>
      <c r="AZ409" s="437" t="e">
        <f t="shared" si="212"/>
        <v>#N/A</v>
      </c>
      <c r="BA409" s="466"/>
      <c r="BB409" s="542"/>
    </row>
    <row r="410" spans="1:54" ht="15" customHeight="1" x14ac:dyDescent="0.25">
      <c r="A410" s="207" t="s">
        <v>108</v>
      </c>
      <c r="B410" s="207" t="s">
        <v>108</v>
      </c>
      <c r="C410" s="207" t="s">
        <v>108</v>
      </c>
      <c r="D410" s="207"/>
      <c r="E410" s="207" t="s">
        <v>108</v>
      </c>
      <c r="F410" s="207" t="s">
        <v>108</v>
      </c>
      <c r="G410" s="539" t="e">
        <f>VLOOKUP(E410,Lookups!$S$3:$T$2492,2,FALSE)</f>
        <v>#N/A</v>
      </c>
      <c r="H410" s="540" t="e">
        <f t="shared" ref="H410:H432" si="231">CONCATENATE(C410," ",G410)</f>
        <v>#N/A</v>
      </c>
      <c r="I410" s="193">
        <v>0</v>
      </c>
      <c r="J410" s="193">
        <v>1</v>
      </c>
      <c r="K410" s="207" t="s">
        <v>250</v>
      </c>
      <c r="L410" s="193" t="s">
        <v>99</v>
      </c>
      <c r="M410" s="543">
        <v>44593</v>
      </c>
      <c r="N410" s="232"/>
      <c r="O410" s="223"/>
      <c r="P410" s="226"/>
      <c r="Q410" s="174"/>
      <c r="R410" s="227"/>
      <c r="S410" s="544"/>
      <c r="T410" s="46"/>
      <c r="U410" s="46"/>
      <c r="V410" s="46"/>
      <c r="W410" s="46"/>
      <c r="X410" s="46"/>
      <c r="Y410" s="71"/>
      <c r="Z410" s="71"/>
      <c r="AA410" s="71"/>
      <c r="AB410" s="71"/>
      <c r="AC410" s="112"/>
      <c r="AD410" s="112"/>
      <c r="AE410" s="53"/>
      <c r="AF410" s="47"/>
      <c r="AG410" s="47"/>
      <c r="AH410" s="47"/>
      <c r="AI410" s="47"/>
      <c r="AJ410" s="47"/>
      <c r="AK410" s="48"/>
      <c r="AL410" s="48"/>
      <c r="AM410" s="48"/>
      <c r="AN410" s="145"/>
      <c r="AO410" s="145"/>
      <c r="AP410" s="145"/>
      <c r="AQ410" s="414"/>
      <c r="AR410" s="197"/>
      <c r="AS410" s="50"/>
      <c r="AT410" s="50"/>
      <c r="AU410" s="50"/>
      <c r="AV410" s="50"/>
      <c r="AW410" s="50"/>
      <c r="AX410" s="50"/>
      <c r="AY410" s="45"/>
      <c r="AZ410" s="437"/>
      <c r="BA410" s="545"/>
      <c r="BB410" s="546"/>
    </row>
    <row r="411" spans="1:54" ht="15" customHeight="1" x14ac:dyDescent="0.25">
      <c r="A411" s="207" t="s">
        <v>108</v>
      </c>
      <c r="B411" s="207" t="s">
        <v>108</v>
      </c>
      <c r="C411" s="207" t="s">
        <v>108</v>
      </c>
      <c r="D411" s="207"/>
      <c r="E411" s="207" t="s">
        <v>108</v>
      </c>
      <c r="F411" s="207" t="s">
        <v>108</v>
      </c>
      <c r="G411" s="539" t="e">
        <f>VLOOKUP(E411,Lookups!$S$3:$T$2492,2,FALSE)</f>
        <v>#N/A</v>
      </c>
      <c r="H411" s="540" t="e">
        <f t="shared" si="231"/>
        <v>#N/A</v>
      </c>
      <c r="I411" s="193">
        <v>0</v>
      </c>
      <c r="J411" s="193">
        <v>1</v>
      </c>
      <c r="K411" s="207" t="s">
        <v>250</v>
      </c>
      <c r="L411" s="193" t="s">
        <v>99</v>
      </c>
      <c r="M411" s="547">
        <v>44621</v>
      </c>
      <c r="N411" s="548"/>
      <c r="O411" s="223"/>
      <c r="P411" s="226"/>
      <c r="Q411" s="174"/>
      <c r="R411" s="227"/>
      <c r="S411" s="222"/>
      <c r="T411" s="46"/>
      <c r="U411" s="46"/>
      <c r="V411" s="46"/>
      <c r="W411" s="46"/>
      <c r="X411" s="46"/>
      <c r="Y411" s="71"/>
      <c r="Z411" s="71"/>
      <c r="AA411" s="71"/>
      <c r="AB411" s="71"/>
      <c r="AC411" s="112"/>
      <c r="AD411" s="112"/>
      <c r="AE411" s="53"/>
      <c r="AF411" s="47"/>
      <c r="AG411" s="47"/>
      <c r="AH411" s="47"/>
      <c r="AI411" s="47"/>
      <c r="AJ411" s="47"/>
      <c r="AK411" s="48"/>
      <c r="AL411" s="48"/>
      <c r="AM411" s="48"/>
      <c r="AN411" s="145"/>
      <c r="AO411" s="145"/>
      <c r="AP411" s="145"/>
      <c r="AQ411" s="414"/>
      <c r="AR411" s="197"/>
      <c r="AS411" s="50"/>
      <c r="AT411" s="50"/>
      <c r="AU411" s="50"/>
      <c r="AV411" s="50"/>
      <c r="AW411" s="50"/>
      <c r="AX411" s="50"/>
      <c r="AY411" s="45"/>
      <c r="AZ411" s="437"/>
      <c r="BA411" s="549"/>
      <c r="BB411" s="546"/>
    </row>
    <row r="412" spans="1:54" ht="15" customHeight="1" x14ac:dyDescent="0.25">
      <c r="A412" s="207" t="s">
        <v>108</v>
      </c>
      <c r="B412" s="207" t="s">
        <v>108</v>
      </c>
      <c r="C412" s="207" t="s">
        <v>108</v>
      </c>
      <c r="D412" s="207"/>
      <c r="E412" s="207" t="s">
        <v>108</v>
      </c>
      <c r="F412" s="207" t="s">
        <v>108</v>
      </c>
      <c r="G412" s="539" t="e">
        <f>VLOOKUP(E412,Lookups!$S$3:$T$2492,2,FALSE)</f>
        <v>#N/A</v>
      </c>
      <c r="H412" s="540" t="e">
        <f t="shared" si="231"/>
        <v>#N/A</v>
      </c>
      <c r="I412" s="193">
        <v>0</v>
      </c>
      <c r="J412" s="193">
        <v>1</v>
      </c>
      <c r="K412" s="207" t="s">
        <v>250</v>
      </c>
      <c r="L412" s="193" t="s">
        <v>99</v>
      </c>
      <c r="M412" s="541">
        <v>44652</v>
      </c>
      <c r="N412" s="232"/>
      <c r="O412" s="223"/>
      <c r="P412" s="226"/>
      <c r="Q412" s="174"/>
      <c r="R412" s="227"/>
      <c r="S412" s="544"/>
      <c r="T412" s="46"/>
      <c r="U412" s="46"/>
      <c r="V412" s="46"/>
      <c r="W412" s="46"/>
      <c r="X412" s="46"/>
      <c r="Y412" s="71"/>
      <c r="Z412" s="71"/>
      <c r="AA412" s="71"/>
      <c r="AB412" s="71"/>
      <c r="AC412" s="112"/>
      <c r="AD412" s="112"/>
      <c r="AE412" s="53"/>
      <c r="AF412" s="47"/>
      <c r="AG412" s="47"/>
      <c r="AH412" s="47"/>
      <c r="AI412" s="47"/>
      <c r="AJ412" s="47"/>
      <c r="AK412" s="48"/>
      <c r="AL412" s="48"/>
      <c r="AM412" s="48"/>
      <c r="AN412" s="145"/>
      <c r="AO412" s="145"/>
      <c r="AP412" s="145"/>
      <c r="AQ412" s="414"/>
      <c r="AR412" s="197"/>
      <c r="AS412" s="50"/>
      <c r="AT412" s="50"/>
      <c r="AU412" s="50"/>
      <c r="AV412" s="50"/>
      <c r="AW412" s="50"/>
      <c r="AX412" s="50"/>
      <c r="AY412" s="45"/>
      <c r="AZ412" s="437"/>
      <c r="BA412" s="467"/>
      <c r="BB412" s="546"/>
    </row>
    <row r="413" spans="1:54" ht="15" customHeight="1" x14ac:dyDescent="0.25">
      <c r="A413" s="207" t="s">
        <v>108</v>
      </c>
      <c r="B413" s="207" t="s">
        <v>108</v>
      </c>
      <c r="C413" s="207" t="s">
        <v>108</v>
      </c>
      <c r="D413" s="207"/>
      <c r="E413" s="207" t="s">
        <v>108</v>
      </c>
      <c r="F413" s="207" t="s">
        <v>108</v>
      </c>
      <c r="G413" s="539" t="e">
        <f>VLOOKUP(E413,Lookups!$S$3:$T$2492,2,FALSE)</f>
        <v>#N/A</v>
      </c>
      <c r="H413" s="540" t="e">
        <f t="shared" si="231"/>
        <v>#N/A</v>
      </c>
      <c r="I413" s="193">
        <v>0</v>
      </c>
      <c r="J413" s="193">
        <v>1</v>
      </c>
      <c r="K413" s="207" t="s">
        <v>250</v>
      </c>
      <c r="L413" s="193" t="s">
        <v>99</v>
      </c>
      <c r="M413" s="543">
        <v>44682</v>
      </c>
      <c r="N413" s="232"/>
      <c r="O413" s="223"/>
      <c r="P413" s="226"/>
      <c r="Q413" s="174"/>
      <c r="R413" s="227"/>
      <c r="S413" s="222"/>
      <c r="T413" s="46"/>
      <c r="U413" s="46"/>
      <c r="V413" s="46"/>
      <c r="W413" s="46"/>
      <c r="X413" s="46"/>
      <c r="Y413" s="71"/>
      <c r="Z413" s="71"/>
      <c r="AA413" s="71"/>
      <c r="AB413" s="71"/>
      <c r="AC413" s="112"/>
      <c r="AD413" s="112"/>
      <c r="AE413" s="53"/>
      <c r="AF413" s="47"/>
      <c r="AG413" s="47"/>
      <c r="AH413" s="47"/>
      <c r="AI413" s="47"/>
      <c r="AJ413" s="47"/>
      <c r="AK413" s="48"/>
      <c r="AL413" s="48"/>
      <c r="AM413" s="48"/>
      <c r="AN413" s="145"/>
      <c r="AO413" s="145"/>
      <c r="AP413" s="145"/>
      <c r="AQ413" s="414"/>
      <c r="AR413" s="197"/>
      <c r="AS413" s="50"/>
      <c r="AT413" s="50"/>
      <c r="AU413" s="50"/>
      <c r="AV413" s="50"/>
      <c r="AW413" s="50"/>
      <c r="AX413" s="50"/>
      <c r="AY413" s="45"/>
      <c r="AZ413" s="437"/>
      <c r="BA413" s="545"/>
      <c r="BB413" s="550"/>
    </row>
    <row r="414" spans="1:54" ht="15" customHeight="1" x14ac:dyDescent="0.25">
      <c r="A414" s="207" t="s">
        <v>108</v>
      </c>
      <c r="B414" s="207" t="s">
        <v>108</v>
      </c>
      <c r="C414" s="207" t="s">
        <v>108</v>
      </c>
      <c r="D414" s="207"/>
      <c r="E414" s="207" t="s">
        <v>108</v>
      </c>
      <c r="F414" s="207" t="s">
        <v>108</v>
      </c>
      <c r="G414" s="539" t="e">
        <f>VLOOKUP(E414,Lookups!$S$3:$T$2492,2,FALSE)</f>
        <v>#N/A</v>
      </c>
      <c r="H414" s="540" t="e">
        <f t="shared" si="231"/>
        <v>#N/A</v>
      </c>
      <c r="I414" s="193">
        <v>0</v>
      </c>
      <c r="J414" s="193">
        <v>1</v>
      </c>
      <c r="K414" s="207" t="s">
        <v>250</v>
      </c>
      <c r="L414" s="193" t="s">
        <v>99</v>
      </c>
      <c r="M414" s="547">
        <v>44713</v>
      </c>
      <c r="N414" s="232"/>
      <c r="O414" s="223"/>
      <c r="P414" s="226"/>
      <c r="Q414" s="174"/>
      <c r="R414" s="227"/>
      <c r="S414" s="222"/>
      <c r="T414" s="46"/>
      <c r="U414" s="46"/>
      <c r="V414" s="46"/>
      <c r="W414" s="46"/>
      <c r="X414" s="46"/>
      <c r="Y414" s="71"/>
      <c r="Z414" s="71"/>
      <c r="AA414" s="71"/>
      <c r="AB414" s="71"/>
      <c r="AC414" s="112"/>
      <c r="AD414" s="112"/>
      <c r="AE414" s="53"/>
      <c r="AF414" s="47"/>
      <c r="AG414" s="47"/>
      <c r="AH414" s="47"/>
      <c r="AI414" s="47"/>
      <c r="AJ414" s="47"/>
      <c r="AK414" s="48"/>
      <c r="AL414" s="48"/>
      <c r="AM414" s="48"/>
      <c r="AN414" s="145"/>
      <c r="AO414" s="145"/>
      <c r="AP414" s="145"/>
      <c r="AQ414" s="414"/>
      <c r="AR414" s="197"/>
      <c r="AS414" s="50"/>
      <c r="AT414" s="50"/>
      <c r="AU414" s="50"/>
      <c r="AV414" s="50"/>
      <c r="AW414" s="50"/>
      <c r="AX414" s="50"/>
      <c r="AY414" s="45"/>
      <c r="AZ414" s="437"/>
      <c r="BA414" s="545"/>
      <c r="BB414" s="550"/>
    </row>
    <row r="415" spans="1:54" ht="15" customHeight="1" x14ac:dyDescent="0.25">
      <c r="A415" s="207" t="s">
        <v>108</v>
      </c>
      <c r="B415" s="207" t="s">
        <v>108</v>
      </c>
      <c r="C415" s="207" t="s">
        <v>108</v>
      </c>
      <c r="D415" s="207"/>
      <c r="E415" s="207" t="s">
        <v>108</v>
      </c>
      <c r="F415" s="207" t="s">
        <v>108</v>
      </c>
      <c r="G415" s="539" t="e">
        <f>VLOOKUP(E415,Lookups!$S$3:$T$2492,2,FALSE)</f>
        <v>#N/A</v>
      </c>
      <c r="H415" s="540" t="e">
        <f t="shared" si="231"/>
        <v>#N/A</v>
      </c>
      <c r="I415" s="193">
        <v>0</v>
      </c>
      <c r="J415" s="193">
        <v>1</v>
      </c>
      <c r="K415" s="207" t="s">
        <v>250</v>
      </c>
      <c r="L415" s="193" t="s">
        <v>99</v>
      </c>
      <c r="M415" s="541">
        <v>44743</v>
      </c>
      <c r="N415" s="232"/>
      <c r="O415" s="223"/>
      <c r="P415" s="226"/>
      <c r="Q415" s="174"/>
      <c r="R415" s="227"/>
      <c r="S415" s="222"/>
      <c r="T415" s="46"/>
      <c r="U415" s="46"/>
      <c r="V415" s="46"/>
      <c r="W415" s="46"/>
      <c r="X415" s="46"/>
      <c r="Y415" s="71"/>
      <c r="Z415" s="71"/>
      <c r="AA415" s="71"/>
      <c r="AB415" s="71"/>
      <c r="AC415" s="112"/>
      <c r="AD415" s="112"/>
      <c r="AE415" s="53"/>
      <c r="AF415" s="47"/>
      <c r="AG415" s="47"/>
      <c r="AH415" s="47"/>
      <c r="AI415" s="47"/>
      <c r="AJ415" s="47"/>
      <c r="AK415" s="48"/>
      <c r="AL415" s="48"/>
      <c r="AM415" s="48"/>
      <c r="AN415" s="145"/>
      <c r="AO415" s="145"/>
      <c r="AP415" s="145"/>
      <c r="AQ415" s="414"/>
      <c r="AR415" s="197"/>
      <c r="AS415" s="50"/>
      <c r="AT415" s="50"/>
      <c r="AU415" s="50"/>
      <c r="AV415" s="50"/>
      <c r="AW415" s="50"/>
      <c r="AX415" s="50"/>
      <c r="AY415" s="45"/>
      <c r="AZ415" s="437"/>
      <c r="BA415" s="545"/>
      <c r="BB415" s="550"/>
    </row>
    <row r="416" spans="1:54" ht="15" customHeight="1" x14ac:dyDescent="0.25">
      <c r="A416" s="207" t="s">
        <v>108</v>
      </c>
      <c r="B416" s="207" t="s">
        <v>108</v>
      </c>
      <c r="C416" s="207" t="s">
        <v>108</v>
      </c>
      <c r="D416" s="207"/>
      <c r="E416" s="207" t="s">
        <v>108</v>
      </c>
      <c r="F416" s="207" t="s">
        <v>108</v>
      </c>
      <c r="G416" s="539" t="e">
        <f>VLOOKUP(E416,Lookups!$S$3:$T$2492,2,FALSE)</f>
        <v>#N/A</v>
      </c>
      <c r="H416" s="540" t="e">
        <f t="shared" si="231"/>
        <v>#N/A</v>
      </c>
      <c r="I416" s="193">
        <v>0</v>
      </c>
      <c r="J416" s="193">
        <v>1</v>
      </c>
      <c r="K416" s="207" t="s">
        <v>250</v>
      </c>
      <c r="L416" s="193" t="s">
        <v>99</v>
      </c>
      <c r="M416" s="543">
        <v>44774</v>
      </c>
      <c r="N416" s="232"/>
      <c r="O416" s="223"/>
      <c r="P416" s="226"/>
      <c r="Q416" s="174"/>
      <c r="R416" s="227"/>
      <c r="S416" s="222"/>
      <c r="T416" s="46"/>
      <c r="U416" s="46"/>
      <c r="V416" s="46"/>
      <c r="W416" s="46"/>
      <c r="X416" s="46"/>
      <c r="Y416" s="71"/>
      <c r="Z416" s="71"/>
      <c r="AA416" s="71"/>
      <c r="AB416" s="71"/>
      <c r="AC416" s="112"/>
      <c r="AD416" s="112"/>
      <c r="AE416" s="53"/>
      <c r="AF416" s="47"/>
      <c r="AG416" s="47"/>
      <c r="AH416" s="47"/>
      <c r="AI416" s="47"/>
      <c r="AJ416" s="47"/>
      <c r="AK416" s="48"/>
      <c r="AL416" s="48"/>
      <c r="AM416" s="48"/>
      <c r="AN416" s="145"/>
      <c r="AO416" s="145"/>
      <c r="AP416" s="145"/>
      <c r="AQ416" s="414"/>
      <c r="AR416" s="197"/>
      <c r="AS416" s="50"/>
      <c r="AT416" s="50"/>
      <c r="AU416" s="50"/>
      <c r="AV416" s="50"/>
      <c r="AW416" s="50"/>
      <c r="AX416" s="50"/>
      <c r="AY416" s="45"/>
      <c r="AZ416" s="437"/>
      <c r="BA416" s="549"/>
      <c r="BB416" s="550"/>
    </row>
    <row r="417" spans="1:54" ht="15" customHeight="1" x14ac:dyDescent="0.25">
      <c r="A417" s="207" t="s">
        <v>108</v>
      </c>
      <c r="B417" s="207" t="s">
        <v>108</v>
      </c>
      <c r="C417" s="207" t="s">
        <v>108</v>
      </c>
      <c r="D417" s="207"/>
      <c r="E417" s="207" t="s">
        <v>108</v>
      </c>
      <c r="F417" s="207" t="s">
        <v>108</v>
      </c>
      <c r="G417" s="539" t="e">
        <f>VLOOKUP(E417,Lookups!$S$3:$T$2492,2,FALSE)</f>
        <v>#N/A</v>
      </c>
      <c r="H417" s="540" t="e">
        <f t="shared" si="231"/>
        <v>#N/A</v>
      </c>
      <c r="I417" s="193">
        <v>0</v>
      </c>
      <c r="J417" s="193">
        <v>1</v>
      </c>
      <c r="K417" s="207" t="s">
        <v>250</v>
      </c>
      <c r="L417" s="193" t="s">
        <v>99</v>
      </c>
      <c r="M417" s="547">
        <v>44805</v>
      </c>
      <c r="N417" s="232"/>
      <c r="O417" s="223"/>
      <c r="P417" s="226"/>
      <c r="Q417" s="174"/>
      <c r="R417" s="227"/>
      <c r="S417" s="222"/>
      <c r="T417" s="46"/>
      <c r="U417" s="46"/>
      <c r="V417" s="46"/>
      <c r="W417" s="46"/>
      <c r="X417" s="46"/>
      <c r="Y417" s="71"/>
      <c r="Z417" s="71"/>
      <c r="AA417" s="71"/>
      <c r="AB417" s="71"/>
      <c r="AC417" s="112"/>
      <c r="AD417" s="112"/>
      <c r="AE417" s="53"/>
      <c r="AF417" s="47"/>
      <c r="AG417" s="47"/>
      <c r="AH417" s="47"/>
      <c r="AI417" s="47"/>
      <c r="AJ417" s="47"/>
      <c r="AK417" s="48"/>
      <c r="AL417" s="48"/>
      <c r="AM417" s="48"/>
      <c r="AN417" s="145"/>
      <c r="AO417" s="145"/>
      <c r="AP417" s="145"/>
      <c r="AQ417" s="414"/>
      <c r="AR417" s="197"/>
      <c r="AS417" s="50"/>
      <c r="AT417" s="50"/>
      <c r="AU417" s="50"/>
      <c r="AV417" s="50"/>
      <c r="AW417" s="50"/>
      <c r="AX417" s="50"/>
      <c r="AY417" s="45"/>
      <c r="AZ417" s="437"/>
      <c r="BA417" s="549"/>
      <c r="BB417" s="550"/>
    </row>
    <row r="418" spans="1:54" ht="15" customHeight="1" x14ac:dyDescent="0.25">
      <c r="A418" s="207" t="s">
        <v>108</v>
      </c>
      <c r="B418" s="207" t="s">
        <v>108</v>
      </c>
      <c r="C418" s="207" t="s">
        <v>108</v>
      </c>
      <c r="D418" s="207"/>
      <c r="E418" s="207" t="s">
        <v>108</v>
      </c>
      <c r="F418" s="207" t="s">
        <v>108</v>
      </c>
      <c r="G418" s="539" t="e">
        <f>VLOOKUP(E418,Lookups!$S$3:$T$2492,2,FALSE)</f>
        <v>#N/A</v>
      </c>
      <c r="H418" s="540" t="e">
        <f t="shared" si="231"/>
        <v>#N/A</v>
      </c>
      <c r="I418" s="193">
        <v>0</v>
      </c>
      <c r="J418" s="193">
        <v>1</v>
      </c>
      <c r="K418" s="207" t="s">
        <v>250</v>
      </c>
      <c r="L418" s="193" t="s">
        <v>99</v>
      </c>
      <c r="M418" s="541">
        <v>44835</v>
      </c>
      <c r="N418" s="232"/>
      <c r="O418" s="223"/>
      <c r="P418" s="226"/>
      <c r="Q418" s="174"/>
      <c r="R418" s="227"/>
      <c r="S418" s="222"/>
      <c r="T418" s="46"/>
      <c r="U418" s="46"/>
      <c r="V418" s="46"/>
      <c r="W418" s="46"/>
      <c r="X418" s="46"/>
      <c r="Y418" s="71"/>
      <c r="Z418" s="71"/>
      <c r="AA418" s="71"/>
      <c r="AB418" s="71"/>
      <c r="AC418" s="112"/>
      <c r="AD418" s="112"/>
      <c r="AE418" s="53"/>
      <c r="AF418" s="47"/>
      <c r="AG418" s="47"/>
      <c r="AH418" s="47"/>
      <c r="AI418" s="47"/>
      <c r="AJ418" s="47"/>
      <c r="AK418" s="48"/>
      <c r="AL418" s="48"/>
      <c r="AM418" s="48"/>
      <c r="AN418" s="145"/>
      <c r="AO418" s="145"/>
      <c r="AP418" s="145"/>
      <c r="AQ418" s="414"/>
      <c r="AR418" s="197"/>
      <c r="AS418" s="50"/>
      <c r="AT418" s="50"/>
      <c r="AU418" s="50"/>
      <c r="AV418" s="50"/>
      <c r="AW418" s="50"/>
      <c r="AX418" s="50"/>
      <c r="AY418" s="45"/>
      <c r="AZ418" s="437"/>
      <c r="BA418" s="549"/>
      <c r="BB418" s="550"/>
    </row>
    <row r="419" spans="1:54" ht="15" customHeight="1" x14ac:dyDescent="0.25">
      <c r="A419" s="207" t="s">
        <v>108</v>
      </c>
      <c r="B419" s="207" t="s">
        <v>108</v>
      </c>
      <c r="C419" s="207" t="s">
        <v>108</v>
      </c>
      <c r="D419" s="207"/>
      <c r="E419" s="207" t="s">
        <v>108</v>
      </c>
      <c r="F419" s="207" t="s">
        <v>108</v>
      </c>
      <c r="G419" s="539" t="e">
        <f>VLOOKUP(E419,Lookups!$S$3:$T$2492,2,FALSE)</f>
        <v>#N/A</v>
      </c>
      <c r="H419" s="540" t="e">
        <f t="shared" si="231"/>
        <v>#N/A</v>
      </c>
      <c r="I419" s="193">
        <v>0</v>
      </c>
      <c r="J419" s="193">
        <v>1</v>
      </c>
      <c r="K419" s="207" t="s">
        <v>250</v>
      </c>
      <c r="L419" s="193" t="s">
        <v>99</v>
      </c>
      <c r="M419" s="543">
        <v>44866</v>
      </c>
      <c r="N419" s="232"/>
      <c r="O419" s="223"/>
      <c r="P419" s="226"/>
      <c r="Q419" s="174"/>
      <c r="R419" s="227"/>
      <c r="S419" s="222"/>
      <c r="T419" s="46"/>
      <c r="U419" s="46"/>
      <c r="V419" s="46"/>
      <c r="W419" s="46"/>
      <c r="X419" s="46"/>
      <c r="Y419" s="71"/>
      <c r="Z419" s="71"/>
      <c r="AA419" s="71"/>
      <c r="AB419" s="71"/>
      <c r="AC419" s="112"/>
      <c r="AD419" s="112"/>
      <c r="AE419" s="53"/>
      <c r="AF419" s="47"/>
      <c r="AG419" s="47"/>
      <c r="AH419" s="47"/>
      <c r="AI419" s="47"/>
      <c r="AJ419" s="47"/>
      <c r="AK419" s="48"/>
      <c r="AL419" s="48"/>
      <c r="AM419" s="48"/>
      <c r="AN419" s="145"/>
      <c r="AO419" s="145"/>
      <c r="AP419" s="145"/>
      <c r="AQ419" s="414"/>
      <c r="AR419" s="197"/>
      <c r="AS419" s="50"/>
      <c r="AT419" s="50"/>
      <c r="AU419" s="50"/>
      <c r="AV419" s="50"/>
      <c r="AW419" s="50"/>
      <c r="AX419" s="50"/>
      <c r="AY419" s="45"/>
      <c r="AZ419" s="437"/>
      <c r="BA419" s="549"/>
      <c r="BB419" s="550"/>
    </row>
    <row r="420" spans="1:54" ht="15" customHeight="1" x14ac:dyDescent="0.25">
      <c r="A420" s="207" t="s">
        <v>108</v>
      </c>
      <c r="B420" s="207" t="s">
        <v>108</v>
      </c>
      <c r="C420" s="207" t="s">
        <v>108</v>
      </c>
      <c r="D420" s="207"/>
      <c r="E420" s="207" t="s">
        <v>108</v>
      </c>
      <c r="F420" s="207" t="s">
        <v>108</v>
      </c>
      <c r="G420" s="539" t="e">
        <f>VLOOKUP(E420,Lookups!$S$3:$T$2492,2,FALSE)</f>
        <v>#N/A</v>
      </c>
      <c r="H420" s="540" t="e">
        <f t="shared" si="231"/>
        <v>#N/A</v>
      </c>
      <c r="I420" s="193">
        <v>0</v>
      </c>
      <c r="J420" s="193">
        <v>1</v>
      </c>
      <c r="K420" s="207" t="s">
        <v>250</v>
      </c>
      <c r="L420" s="193" t="s">
        <v>99</v>
      </c>
      <c r="M420" s="547">
        <v>44896</v>
      </c>
      <c r="N420" s="232"/>
      <c r="O420" s="223"/>
      <c r="P420" s="226"/>
      <c r="Q420" s="174"/>
      <c r="R420" s="227"/>
      <c r="S420" s="222"/>
      <c r="T420" s="46"/>
      <c r="U420" s="46"/>
      <c r="V420" s="46"/>
      <c r="W420" s="46"/>
      <c r="X420" s="46"/>
      <c r="Y420" s="71"/>
      <c r="Z420" s="71"/>
      <c r="AA420" s="71"/>
      <c r="AB420" s="71"/>
      <c r="AC420" s="112"/>
      <c r="AD420" s="112"/>
      <c r="AE420" s="53"/>
      <c r="AF420" s="47"/>
      <c r="AG420" s="47"/>
      <c r="AH420" s="47"/>
      <c r="AI420" s="47"/>
      <c r="AJ420" s="47"/>
      <c r="AK420" s="48"/>
      <c r="AL420" s="48"/>
      <c r="AM420" s="48"/>
      <c r="AN420" s="145"/>
      <c r="AO420" s="145"/>
      <c r="AP420" s="145"/>
      <c r="AQ420" s="414"/>
      <c r="AR420" s="197"/>
      <c r="AS420" s="50"/>
      <c r="AT420" s="50"/>
      <c r="AU420" s="50"/>
      <c r="AV420" s="50"/>
      <c r="AW420" s="50"/>
      <c r="AX420" s="50"/>
      <c r="AY420" s="45"/>
      <c r="AZ420" s="437"/>
      <c r="BA420" s="549"/>
      <c r="BB420" s="550"/>
    </row>
    <row r="421" spans="1:54" ht="15" customHeight="1" x14ac:dyDescent="0.25">
      <c r="A421" s="207" t="s">
        <v>108</v>
      </c>
      <c r="B421" s="207" t="s">
        <v>108</v>
      </c>
      <c r="C421" s="207" t="s">
        <v>108</v>
      </c>
      <c r="D421" s="207"/>
      <c r="E421" s="207" t="s">
        <v>108</v>
      </c>
      <c r="F421" s="207" t="s">
        <v>108</v>
      </c>
      <c r="G421" s="539" t="e">
        <f>VLOOKUP(E421,Lookups!$S$3:$T$2492,2,FALSE)</f>
        <v>#N/A</v>
      </c>
      <c r="H421" s="540" t="e">
        <f t="shared" si="231"/>
        <v>#N/A</v>
      </c>
      <c r="I421" s="193">
        <v>0</v>
      </c>
      <c r="J421" s="193">
        <v>1</v>
      </c>
      <c r="K421" s="207" t="s">
        <v>250</v>
      </c>
      <c r="L421" s="193" t="s">
        <v>99</v>
      </c>
      <c r="M421" s="541">
        <v>44927</v>
      </c>
      <c r="N421" s="232"/>
      <c r="O421" s="223"/>
      <c r="P421" s="226"/>
      <c r="Q421" s="174"/>
      <c r="R421" s="227"/>
      <c r="S421" s="222"/>
      <c r="T421" s="46"/>
      <c r="U421" s="46"/>
      <c r="V421" s="46"/>
      <c r="W421" s="46"/>
      <c r="X421" s="46"/>
      <c r="Y421" s="71"/>
      <c r="Z421" s="71"/>
      <c r="AA421" s="71"/>
      <c r="AB421" s="71"/>
      <c r="AC421" s="112"/>
      <c r="AD421" s="112"/>
      <c r="AE421" s="53"/>
      <c r="AF421" s="47"/>
      <c r="AG421" s="47"/>
      <c r="AH421" s="47"/>
      <c r="AI421" s="47"/>
      <c r="AJ421" s="47"/>
      <c r="AK421" s="48"/>
      <c r="AL421" s="48"/>
      <c r="AM421" s="48"/>
      <c r="AN421" s="145"/>
      <c r="AO421" s="145"/>
      <c r="AP421" s="145"/>
      <c r="AQ421" s="414"/>
      <c r="AR421" s="197"/>
      <c r="AS421" s="50"/>
      <c r="AT421" s="50"/>
      <c r="AU421" s="50"/>
      <c r="AV421" s="50"/>
      <c r="AW421" s="50"/>
      <c r="AX421" s="50"/>
      <c r="AY421" s="45"/>
      <c r="AZ421" s="437"/>
      <c r="BA421" s="549"/>
      <c r="BB421" s="550"/>
    </row>
    <row r="422" spans="1:54" ht="15" customHeight="1" x14ac:dyDescent="0.25">
      <c r="A422" s="207" t="s">
        <v>108</v>
      </c>
      <c r="B422" s="207" t="s">
        <v>108</v>
      </c>
      <c r="C422" s="207" t="s">
        <v>108</v>
      </c>
      <c r="D422" s="207"/>
      <c r="E422" s="207" t="s">
        <v>108</v>
      </c>
      <c r="F422" s="207" t="s">
        <v>108</v>
      </c>
      <c r="G422" s="539" t="e">
        <f>VLOOKUP(E422,Lookups!$S$3:$T$2492,2,FALSE)</f>
        <v>#N/A</v>
      </c>
      <c r="H422" s="540" t="e">
        <f t="shared" si="231"/>
        <v>#N/A</v>
      </c>
      <c r="I422" s="193">
        <v>0</v>
      </c>
      <c r="J422" s="193">
        <v>1</v>
      </c>
      <c r="K422" s="207" t="s">
        <v>250</v>
      </c>
      <c r="L422" s="193" t="s">
        <v>99</v>
      </c>
      <c r="M422" s="543">
        <v>44958</v>
      </c>
      <c r="N422" s="232"/>
      <c r="O422" s="223"/>
      <c r="P422" s="226"/>
      <c r="Q422" s="174"/>
      <c r="R422" s="227"/>
      <c r="S422" s="222"/>
      <c r="T422" s="46"/>
      <c r="U422" s="46"/>
      <c r="V422" s="46"/>
      <c r="W422" s="46"/>
      <c r="X422" s="46"/>
      <c r="Y422" s="71"/>
      <c r="Z422" s="71"/>
      <c r="AA422" s="71"/>
      <c r="AB422" s="71"/>
      <c r="AC422" s="112"/>
      <c r="AD422" s="112"/>
      <c r="AE422" s="53"/>
      <c r="AF422" s="47"/>
      <c r="AG422" s="47"/>
      <c r="AH422" s="47"/>
      <c r="AI422" s="47"/>
      <c r="AJ422" s="47"/>
      <c r="AK422" s="48"/>
      <c r="AL422" s="48"/>
      <c r="AM422" s="48"/>
      <c r="AN422" s="145"/>
      <c r="AO422" s="145"/>
      <c r="AP422" s="145"/>
      <c r="AQ422" s="414"/>
      <c r="AR422" s="197"/>
      <c r="AS422" s="50"/>
      <c r="AT422" s="50"/>
      <c r="AU422" s="50"/>
      <c r="AV422" s="50"/>
      <c r="AW422" s="50"/>
      <c r="AX422" s="50"/>
      <c r="AY422" s="45"/>
      <c r="AZ422" s="45"/>
      <c r="BA422" s="551"/>
      <c r="BB422" s="552"/>
    </row>
    <row r="423" spans="1:54" ht="15" customHeight="1" x14ac:dyDescent="0.25">
      <c r="A423" s="207" t="s">
        <v>108</v>
      </c>
      <c r="B423" s="207" t="s">
        <v>108</v>
      </c>
      <c r="C423" s="207" t="s">
        <v>108</v>
      </c>
      <c r="D423" s="207"/>
      <c r="E423" s="207" t="s">
        <v>108</v>
      </c>
      <c r="F423" s="207" t="s">
        <v>108</v>
      </c>
      <c r="G423" s="539" t="e">
        <f>VLOOKUP(E423,Lookups!$S$3:$T$2492,2,FALSE)</f>
        <v>#N/A</v>
      </c>
      <c r="H423" s="540" t="e">
        <f t="shared" si="231"/>
        <v>#N/A</v>
      </c>
      <c r="I423" s="193">
        <v>0</v>
      </c>
      <c r="J423" s="193">
        <v>1</v>
      </c>
      <c r="K423" s="207" t="s">
        <v>250</v>
      </c>
      <c r="L423" s="193" t="s">
        <v>99</v>
      </c>
      <c r="M423" s="547">
        <v>44986</v>
      </c>
      <c r="N423" s="548"/>
      <c r="O423" s="223"/>
      <c r="P423" s="226"/>
      <c r="Q423" s="174"/>
      <c r="R423" s="227"/>
      <c r="S423" s="222"/>
      <c r="T423" s="46"/>
      <c r="U423" s="46"/>
      <c r="V423" s="46"/>
      <c r="W423" s="46"/>
      <c r="X423" s="46"/>
      <c r="Y423" s="71"/>
      <c r="Z423" s="71"/>
      <c r="AA423" s="71"/>
      <c r="AB423" s="71"/>
      <c r="AC423" s="112"/>
      <c r="AD423" s="112"/>
      <c r="AE423" s="53"/>
      <c r="AF423" s="47"/>
      <c r="AG423" s="47"/>
      <c r="AH423" s="47"/>
      <c r="AI423" s="47"/>
      <c r="AJ423" s="47"/>
      <c r="AK423" s="48"/>
      <c r="AL423" s="48"/>
      <c r="AM423" s="48"/>
      <c r="AN423" s="145"/>
      <c r="AO423" s="145"/>
      <c r="AP423" s="145"/>
      <c r="AQ423" s="414"/>
      <c r="AR423" s="197"/>
      <c r="AS423" s="50"/>
      <c r="AT423" s="50"/>
      <c r="AU423" s="50"/>
      <c r="AV423" s="50"/>
      <c r="AW423" s="50"/>
      <c r="AX423" s="50"/>
      <c r="AY423" s="45"/>
      <c r="AZ423" s="45"/>
      <c r="BA423" s="553"/>
      <c r="BB423" s="552"/>
    </row>
    <row r="424" spans="1:54" ht="15" customHeight="1" x14ac:dyDescent="0.25">
      <c r="A424" s="207" t="s">
        <v>108</v>
      </c>
      <c r="B424" s="207" t="s">
        <v>108</v>
      </c>
      <c r="C424" s="207" t="s">
        <v>108</v>
      </c>
      <c r="D424" s="207"/>
      <c r="E424" s="207" t="s">
        <v>108</v>
      </c>
      <c r="F424" s="207" t="s">
        <v>108</v>
      </c>
      <c r="G424" s="539" t="e">
        <f>VLOOKUP(E424,Lookups!$S$3:$T$2492,2,FALSE)</f>
        <v>#N/A</v>
      </c>
      <c r="H424" s="540" t="e">
        <f t="shared" si="231"/>
        <v>#N/A</v>
      </c>
      <c r="I424" s="193">
        <v>0</v>
      </c>
      <c r="J424" s="193">
        <v>1</v>
      </c>
      <c r="K424" s="207" t="s">
        <v>250</v>
      </c>
      <c r="L424" s="193" t="s">
        <v>99</v>
      </c>
      <c r="M424" s="541">
        <v>45017</v>
      </c>
      <c r="N424" s="232"/>
      <c r="O424" s="223"/>
      <c r="P424" s="226"/>
      <c r="Q424" s="174"/>
      <c r="R424" s="227"/>
      <c r="S424" s="222"/>
      <c r="T424" s="46"/>
      <c r="U424" s="46"/>
      <c r="V424" s="46"/>
      <c r="W424" s="46"/>
      <c r="X424" s="46"/>
      <c r="Y424" s="71"/>
      <c r="Z424" s="71"/>
      <c r="AA424" s="71"/>
      <c r="AB424" s="71"/>
      <c r="AC424" s="112"/>
      <c r="AD424" s="112"/>
      <c r="AE424" s="53"/>
      <c r="AF424" s="47"/>
      <c r="AG424" s="47"/>
      <c r="AH424" s="47"/>
      <c r="AI424" s="47"/>
      <c r="AJ424" s="47"/>
      <c r="AK424" s="48"/>
      <c r="AL424" s="48"/>
      <c r="AM424" s="48"/>
      <c r="AN424" s="145"/>
      <c r="AO424" s="145"/>
      <c r="AP424" s="145"/>
      <c r="AQ424" s="414"/>
      <c r="AR424" s="197"/>
      <c r="AS424" s="50"/>
      <c r="AT424" s="50"/>
      <c r="AU424" s="50"/>
      <c r="AV424" s="50"/>
      <c r="AW424" s="50"/>
      <c r="AX424" s="50"/>
      <c r="AY424" s="45"/>
      <c r="AZ424" s="45"/>
      <c r="BA424" s="553"/>
      <c r="BB424" s="552"/>
    </row>
    <row r="425" spans="1:54" ht="15" customHeight="1" x14ac:dyDescent="0.25">
      <c r="A425" s="207" t="s">
        <v>108</v>
      </c>
      <c r="B425" s="207" t="s">
        <v>108</v>
      </c>
      <c r="C425" s="207" t="s">
        <v>108</v>
      </c>
      <c r="D425" s="207"/>
      <c r="E425" s="207" t="s">
        <v>108</v>
      </c>
      <c r="F425" s="207" t="s">
        <v>108</v>
      </c>
      <c r="G425" s="539" t="e">
        <f>VLOOKUP(E425,Lookups!$S$3:$T$2492,2,FALSE)</f>
        <v>#N/A</v>
      </c>
      <c r="H425" s="540" t="e">
        <f t="shared" si="231"/>
        <v>#N/A</v>
      </c>
      <c r="I425" s="193">
        <v>0</v>
      </c>
      <c r="J425" s="193">
        <v>1</v>
      </c>
      <c r="K425" s="207" t="s">
        <v>250</v>
      </c>
      <c r="L425" s="193" t="s">
        <v>99</v>
      </c>
      <c r="M425" s="543">
        <v>45047</v>
      </c>
      <c r="N425" s="232"/>
      <c r="O425" s="223"/>
      <c r="P425" s="226"/>
      <c r="Q425" s="174"/>
      <c r="R425" s="227"/>
      <c r="S425" s="222"/>
      <c r="T425" s="46"/>
      <c r="U425" s="46"/>
      <c r="V425" s="46"/>
      <c r="W425" s="46"/>
      <c r="X425" s="46"/>
      <c r="Y425" s="71"/>
      <c r="Z425" s="71"/>
      <c r="AA425" s="71"/>
      <c r="AB425" s="71"/>
      <c r="AC425" s="112"/>
      <c r="AD425" s="112"/>
      <c r="AE425" s="53"/>
      <c r="AF425" s="47"/>
      <c r="AG425" s="47"/>
      <c r="AH425" s="47"/>
      <c r="AI425" s="47"/>
      <c r="AJ425" s="47"/>
      <c r="AK425" s="48"/>
      <c r="AL425" s="48"/>
      <c r="AM425" s="48"/>
      <c r="AN425" s="145"/>
      <c r="AO425" s="145"/>
      <c r="AP425" s="145"/>
      <c r="AQ425" s="414"/>
      <c r="AR425" s="197"/>
      <c r="AS425" s="50"/>
      <c r="AT425" s="50"/>
      <c r="AU425" s="50"/>
      <c r="AV425" s="50"/>
      <c r="AW425" s="50"/>
      <c r="AX425" s="50"/>
      <c r="AY425" s="45"/>
      <c r="AZ425" s="45"/>
      <c r="BA425" s="553"/>
      <c r="BB425" s="552"/>
    </row>
    <row r="426" spans="1:54" ht="15" customHeight="1" x14ac:dyDescent="0.25">
      <c r="A426" s="207" t="s">
        <v>108</v>
      </c>
      <c r="B426" s="207" t="s">
        <v>108</v>
      </c>
      <c r="C426" s="207" t="s">
        <v>108</v>
      </c>
      <c r="D426" s="207"/>
      <c r="E426" s="207" t="s">
        <v>108</v>
      </c>
      <c r="F426" s="207" t="s">
        <v>108</v>
      </c>
      <c r="G426" s="539" t="e">
        <f>VLOOKUP(E426,Lookups!$S$3:$T$2492,2,FALSE)</f>
        <v>#N/A</v>
      </c>
      <c r="H426" s="540" t="e">
        <f t="shared" si="231"/>
        <v>#N/A</v>
      </c>
      <c r="I426" s="193">
        <v>0</v>
      </c>
      <c r="J426" s="193">
        <v>1</v>
      </c>
      <c r="K426" s="207" t="s">
        <v>250</v>
      </c>
      <c r="L426" s="193" t="s">
        <v>99</v>
      </c>
      <c r="M426" s="547">
        <v>45078</v>
      </c>
      <c r="N426" s="232"/>
      <c r="O426" s="223"/>
      <c r="P426" s="226"/>
      <c r="Q426" s="174"/>
      <c r="R426" s="227"/>
      <c r="S426" s="222"/>
      <c r="T426" s="46"/>
      <c r="U426" s="46"/>
      <c r="V426" s="46"/>
      <c r="W426" s="46"/>
      <c r="X426" s="46"/>
      <c r="Y426" s="71"/>
      <c r="Z426" s="71"/>
      <c r="AA426" s="71"/>
      <c r="AB426" s="71"/>
      <c r="AC426" s="112"/>
      <c r="AD426" s="112"/>
      <c r="AE426" s="53"/>
      <c r="AF426" s="47"/>
      <c r="AG426" s="47"/>
      <c r="AH426" s="47"/>
      <c r="AI426" s="47"/>
      <c r="AJ426" s="47"/>
      <c r="AK426" s="48"/>
      <c r="AL426" s="48"/>
      <c r="AM426" s="48"/>
      <c r="AN426" s="145"/>
      <c r="AO426" s="145"/>
      <c r="AP426" s="145"/>
      <c r="AQ426" s="414"/>
      <c r="AR426" s="197"/>
      <c r="AS426" s="50"/>
      <c r="AT426" s="50"/>
      <c r="AU426" s="50"/>
      <c r="AV426" s="50"/>
      <c r="AW426" s="50"/>
      <c r="AX426" s="50"/>
      <c r="AY426" s="45"/>
      <c r="AZ426" s="45"/>
      <c r="BA426" s="553"/>
      <c r="BB426" s="552"/>
    </row>
    <row r="427" spans="1:54" ht="15" customHeight="1" x14ac:dyDescent="0.25">
      <c r="A427" s="207" t="s">
        <v>108</v>
      </c>
      <c r="B427" s="207" t="s">
        <v>108</v>
      </c>
      <c r="C427" s="207" t="s">
        <v>108</v>
      </c>
      <c r="D427" s="207"/>
      <c r="E427" s="207" t="s">
        <v>108</v>
      </c>
      <c r="F427" s="207" t="s">
        <v>108</v>
      </c>
      <c r="G427" s="539" t="e">
        <f>VLOOKUP(E427,Lookups!$S$3:$T$2492,2,FALSE)</f>
        <v>#N/A</v>
      </c>
      <c r="H427" s="540" t="e">
        <f t="shared" si="231"/>
        <v>#N/A</v>
      </c>
      <c r="I427" s="193">
        <v>0</v>
      </c>
      <c r="J427" s="193">
        <v>1</v>
      </c>
      <c r="K427" s="207" t="s">
        <v>250</v>
      </c>
      <c r="L427" s="193" t="s">
        <v>99</v>
      </c>
      <c r="M427" s="541">
        <v>45108</v>
      </c>
      <c r="N427" s="554"/>
      <c r="O427" s="223"/>
      <c r="P427" s="226"/>
      <c r="Q427" s="174"/>
      <c r="R427" s="227"/>
      <c r="S427" s="544"/>
      <c r="T427" s="46"/>
      <c r="U427" s="46"/>
      <c r="V427" s="46"/>
      <c r="W427" s="46"/>
      <c r="X427" s="46"/>
      <c r="Y427" s="71"/>
      <c r="Z427" s="71"/>
      <c r="AA427" s="71"/>
      <c r="AB427" s="71"/>
      <c r="AC427" s="112"/>
      <c r="AD427" s="112"/>
      <c r="AE427" s="53"/>
      <c r="AF427" s="47"/>
      <c r="AG427" s="47"/>
      <c r="AH427" s="47"/>
      <c r="AI427" s="47"/>
      <c r="AJ427" s="47"/>
      <c r="AK427" s="48"/>
      <c r="AL427" s="48"/>
      <c r="AM427" s="48"/>
      <c r="AN427" s="145"/>
      <c r="AO427" s="145"/>
      <c r="AP427" s="145"/>
      <c r="AQ427" s="414"/>
      <c r="AR427" s="197"/>
      <c r="AS427" s="50"/>
      <c r="AT427" s="50"/>
      <c r="AU427" s="50"/>
      <c r="AV427" s="50"/>
      <c r="AW427" s="50"/>
      <c r="AX427" s="50"/>
      <c r="AY427" s="45"/>
      <c r="AZ427" s="45"/>
      <c r="BA427" s="553"/>
      <c r="BB427" s="552"/>
    </row>
    <row r="428" spans="1:54" ht="15" customHeight="1" x14ac:dyDescent="0.25">
      <c r="A428" s="207" t="s">
        <v>108</v>
      </c>
      <c r="B428" s="207" t="s">
        <v>108</v>
      </c>
      <c r="C428" s="207" t="s">
        <v>108</v>
      </c>
      <c r="D428" s="207"/>
      <c r="E428" s="207" t="s">
        <v>108</v>
      </c>
      <c r="F428" s="207" t="s">
        <v>108</v>
      </c>
      <c r="G428" s="539" t="e">
        <f>VLOOKUP(E428,Lookups!$S$3:$T$2492,2,FALSE)</f>
        <v>#N/A</v>
      </c>
      <c r="H428" s="540" t="e">
        <f t="shared" si="231"/>
        <v>#N/A</v>
      </c>
      <c r="I428" s="193">
        <v>0</v>
      </c>
      <c r="J428" s="193">
        <v>1</v>
      </c>
      <c r="K428" s="207" t="s">
        <v>250</v>
      </c>
      <c r="L428" s="193" t="s">
        <v>99</v>
      </c>
      <c r="M428" s="543">
        <v>45139</v>
      </c>
      <c r="N428" s="232"/>
      <c r="O428" s="223"/>
      <c r="P428" s="226"/>
      <c r="Q428" s="174"/>
      <c r="R428" s="227"/>
      <c r="S428" s="544"/>
      <c r="T428" s="46"/>
      <c r="U428" s="46"/>
      <c r="V428" s="46"/>
      <c r="W428" s="46"/>
      <c r="X428" s="46"/>
      <c r="Y428" s="71"/>
      <c r="Z428" s="71"/>
      <c r="AA428" s="71"/>
      <c r="AB428" s="71"/>
      <c r="AC428" s="112"/>
      <c r="AD428" s="112"/>
      <c r="AE428" s="53"/>
      <c r="AF428" s="47"/>
      <c r="AG428" s="47"/>
      <c r="AH428" s="47"/>
      <c r="AI428" s="47"/>
      <c r="AJ428" s="47"/>
      <c r="AK428" s="48"/>
      <c r="AL428" s="48"/>
      <c r="AM428" s="48"/>
      <c r="AN428" s="145"/>
      <c r="AO428" s="145"/>
      <c r="AP428" s="145"/>
      <c r="AQ428" s="414"/>
      <c r="AR428" s="197"/>
      <c r="AS428" s="50"/>
      <c r="AT428" s="50"/>
      <c r="AU428" s="50"/>
      <c r="AV428" s="50"/>
      <c r="AW428" s="50"/>
      <c r="AX428" s="50"/>
      <c r="AY428" s="45"/>
      <c r="AZ428" s="45"/>
      <c r="BA428" s="553"/>
      <c r="BB428" s="552"/>
    </row>
    <row r="429" spans="1:54" ht="15" customHeight="1" x14ac:dyDescent="0.25">
      <c r="A429" s="207" t="s">
        <v>108</v>
      </c>
      <c r="B429" s="207" t="s">
        <v>108</v>
      </c>
      <c r="C429" s="207" t="s">
        <v>108</v>
      </c>
      <c r="D429" s="207"/>
      <c r="E429" s="207" t="s">
        <v>108</v>
      </c>
      <c r="F429" s="207" t="s">
        <v>108</v>
      </c>
      <c r="G429" s="539" t="e">
        <f>VLOOKUP(E429,Lookups!$S$3:$T$2492,2,FALSE)</f>
        <v>#N/A</v>
      </c>
      <c r="H429" s="540" t="e">
        <f t="shared" si="231"/>
        <v>#N/A</v>
      </c>
      <c r="I429" s="193">
        <v>0</v>
      </c>
      <c r="J429" s="193">
        <v>1</v>
      </c>
      <c r="K429" s="207" t="s">
        <v>250</v>
      </c>
      <c r="L429" s="193" t="s">
        <v>99</v>
      </c>
      <c r="M429" s="547">
        <v>45170</v>
      </c>
      <c r="N429" s="232"/>
      <c r="O429" s="223"/>
      <c r="P429" s="226"/>
      <c r="Q429" s="174"/>
      <c r="R429" s="227"/>
      <c r="S429" s="222"/>
      <c r="T429" s="46"/>
      <c r="U429" s="46"/>
      <c r="V429" s="46"/>
      <c r="W429" s="46"/>
      <c r="X429" s="46"/>
      <c r="Y429" s="71"/>
      <c r="Z429" s="71"/>
      <c r="AA429" s="71"/>
      <c r="AB429" s="71"/>
      <c r="AC429" s="112"/>
      <c r="AD429" s="112"/>
      <c r="AE429" s="53"/>
      <c r="AF429" s="47"/>
      <c r="AG429" s="47"/>
      <c r="AH429" s="47"/>
      <c r="AI429" s="47"/>
      <c r="AJ429" s="47"/>
      <c r="AK429" s="48"/>
      <c r="AL429" s="48"/>
      <c r="AM429" s="48"/>
      <c r="AN429" s="145"/>
      <c r="AO429" s="145"/>
      <c r="AP429" s="145"/>
      <c r="AQ429" s="414"/>
      <c r="AR429" s="197"/>
      <c r="AS429" s="50"/>
      <c r="AT429" s="50"/>
      <c r="AU429" s="50"/>
      <c r="AV429" s="50"/>
      <c r="AW429" s="50"/>
      <c r="AX429" s="50"/>
      <c r="AY429" s="45"/>
      <c r="AZ429" s="45"/>
      <c r="BA429" s="553"/>
      <c r="BB429" s="552"/>
    </row>
    <row r="430" spans="1:54" ht="15" customHeight="1" x14ac:dyDescent="0.25">
      <c r="A430" s="207" t="s">
        <v>108</v>
      </c>
      <c r="B430" s="207" t="s">
        <v>108</v>
      </c>
      <c r="C430" s="207" t="s">
        <v>108</v>
      </c>
      <c r="D430" s="207"/>
      <c r="E430" s="207" t="s">
        <v>108</v>
      </c>
      <c r="F430" s="207" t="s">
        <v>108</v>
      </c>
      <c r="G430" s="539" t="e">
        <f>VLOOKUP(E430,Lookups!$S$3:$T$2492,2,FALSE)</f>
        <v>#N/A</v>
      </c>
      <c r="H430" s="540" t="e">
        <f t="shared" si="231"/>
        <v>#N/A</v>
      </c>
      <c r="I430" s="193">
        <v>0</v>
      </c>
      <c r="J430" s="193">
        <v>1</v>
      </c>
      <c r="K430" s="207" t="s">
        <v>250</v>
      </c>
      <c r="L430" s="193" t="s">
        <v>99</v>
      </c>
      <c r="M430" s="541">
        <v>45200</v>
      </c>
      <c r="N430" s="232"/>
      <c r="O430" s="223"/>
      <c r="P430" s="226"/>
      <c r="Q430" s="174"/>
      <c r="R430" s="227"/>
      <c r="S430" s="544"/>
      <c r="T430" s="46"/>
      <c r="U430" s="46"/>
      <c r="V430" s="46"/>
      <c r="W430" s="46"/>
      <c r="X430" s="46"/>
      <c r="Y430" s="71"/>
      <c r="Z430" s="71"/>
      <c r="AA430" s="71"/>
      <c r="AB430" s="71"/>
      <c r="AC430" s="112"/>
      <c r="AD430" s="112"/>
      <c r="AE430" s="53"/>
      <c r="AF430" s="47"/>
      <c r="AG430" s="47"/>
      <c r="AH430" s="47"/>
      <c r="AI430" s="47"/>
      <c r="AJ430" s="47"/>
      <c r="AK430" s="48"/>
      <c r="AL430" s="48"/>
      <c r="AM430" s="48"/>
      <c r="AN430" s="145"/>
      <c r="AO430" s="145"/>
      <c r="AP430" s="145"/>
      <c r="AQ430" s="414"/>
      <c r="AR430" s="197"/>
      <c r="AS430" s="50"/>
      <c r="AT430" s="50"/>
      <c r="AU430" s="50"/>
      <c r="AV430" s="50"/>
      <c r="AW430" s="50"/>
      <c r="AX430" s="50"/>
      <c r="AY430" s="45"/>
      <c r="AZ430" s="45"/>
      <c r="BA430" s="555"/>
      <c r="BB430" s="556"/>
    </row>
    <row r="431" spans="1:54" ht="15" customHeight="1" x14ac:dyDescent="0.25">
      <c r="A431" s="207" t="s">
        <v>108</v>
      </c>
      <c r="B431" s="207" t="s">
        <v>108</v>
      </c>
      <c r="C431" s="207" t="s">
        <v>108</v>
      </c>
      <c r="D431" s="207"/>
      <c r="E431" s="207" t="s">
        <v>108</v>
      </c>
      <c r="F431" s="207" t="s">
        <v>108</v>
      </c>
      <c r="G431" s="539" t="e">
        <f>VLOOKUP(E431,Lookups!$S$3:$T$2492,2,FALSE)</f>
        <v>#N/A</v>
      </c>
      <c r="H431" s="540" t="e">
        <f t="shared" si="231"/>
        <v>#N/A</v>
      </c>
      <c r="I431" s="193">
        <v>0</v>
      </c>
      <c r="J431" s="193">
        <v>1</v>
      </c>
      <c r="K431" s="207" t="s">
        <v>250</v>
      </c>
      <c r="L431" s="193" t="s">
        <v>99</v>
      </c>
      <c r="M431" s="543">
        <v>45231</v>
      </c>
      <c r="N431" s="232"/>
      <c r="O431" s="223"/>
      <c r="P431" s="226"/>
      <c r="Q431" s="174"/>
      <c r="R431" s="227"/>
      <c r="S431" s="222"/>
      <c r="T431" s="46"/>
      <c r="U431" s="46"/>
      <c r="V431" s="46"/>
      <c r="W431" s="46"/>
      <c r="X431" s="46"/>
      <c r="Y431" s="71"/>
      <c r="Z431" s="71"/>
      <c r="AA431" s="71"/>
      <c r="AB431" s="71"/>
      <c r="AC431" s="112"/>
      <c r="AD431" s="112"/>
      <c r="AE431" s="53"/>
      <c r="AF431" s="47"/>
      <c r="AG431" s="47"/>
      <c r="AH431" s="47"/>
      <c r="AI431" s="47"/>
      <c r="AJ431" s="47"/>
      <c r="AK431" s="48"/>
      <c r="AL431" s="48"/>
      <c r="AM431" s="48"/>
      <c r="AN431" s="145"/>
      <c r="AO431" s="145"/>
      <c r="AP431" s="145"/>
      <c r="AQ431" s="414"/>
      <c r="AR431" s="197"/>
      <c r="AS431" s="50"/>
      <c r="AT431" s="50"/>
      <c r="AU431" s="50"/>
      <c r="AV431" s="50"/>
      <c r="AW431" s="50"/>
      <c r="AX431" s="50"/>
      <c r="AY431" s="45"/>
      <c r="AZ431" s="45"/>
      <c r="BA431" s="553"/>
      <c r="BB431" s="552"/>
    </row>
    <row r="432" spans="1:54" ht="15" customHeight="1" x14ac:dyDescent="0.25">
      <c r="A432" s="207" t="s">
        <v>108</v>
      </c>
      <c r="B432" s="207" t="s">
        <v>108</v>
      </c>
      <c r="C432" s="207" t="s">
        <v>108</v>
      </c>
      <c r="D432" s="207"/>
      <c r="E432" s="207" t="s">
        <v>108</v>
      </c>
      <c r="F432" s="207" t="s">
        <v>108</v>
      </c>
      <c r="G432" s="539" t="e">
        <f>VLOOKUP(E432,Lookups!$S$3:$T$2492,2,FALSE)</f>
        <v>#N/A</v>
      </c>
      <c r="H432" s="540" t="e">
        <f t="shared" si="231"/>
        <v>#N/A</v>
      </c>
      <c r="I432" s="193">
        <v>0</v>
      </c>
      <c r="J432" s="193">
        <v>1</v>
      </c>
      <c r="K432" s="207" t="s">
        <v>250</v>
      </c>
      <c r="L432" s="193" t="s">
        <v>99</v>
      </c>
      <c r="M432" s="541">
        <v>45261</v>
      </c>
      <c r="N432" s="232"/>
      <c r="O432" s="223"/>
      <c r="P432" s="226"/>
      <c r="Q432" s="174"/>
      <c r="R432" s="227"/>
      <c r="S432" s="222"/>
      <c r="T432" s="46"/>
      <c r="U432" s="46"/>
      <c r="V432" s="46"/>
      <c r="W432" s="46"/>
      <c r="X432" s="46"/>
      <c r="Y432" s="71"/>
      <c r="Z432" s="71"/>
      <c r="AA432" s="71"/>
      <c r="AB432" s="71"/>
      <c r="AC432" s="112"/>
      <c r="AD432" s="112"/>
      <c r="AE432" s="53"/>
      <c r="AF432" s="47"/>
      <c r="AG432" s="47"/>
      <c r="AH432" s="47"/>
      <c r="AI432" s="47"/>
      <c r="AJ432" s="47"/>
      <c r="AK432" s="48"/>
      <c r="AL432" s="48"/>
      <c r="AM432" s="48"/>
      <c r="AN432" s="145"/>
      <c r="AO432" s="145"/>
      <c r="AP432" s="145"/>
      <c r="AQ432" s="414"/>
      <c r="AR432" s="197"/>
      <c r="AS432" s="50"/>
      <c r="AT432" s="50"/>
      <c r="AU432" s="50"/>
      <c r="AV432" s="50"/>
      <c r="AW432" s="50"/>
      <c r="AX432" s="50"/>
      <c r="AY432" s="45"/>
      <c r="AZ432" s="45"/>
      <c r="BA432" s="553"/>
      <c r="BB432" s="552"/>
    </row>
  </sheetData>
  <sheetProtection sheet="1" sort="0" autoFilter="0" pivotTables="0"/>
  <protectedRanges>
    <protectedRange algorithmName="SHA-512" hashValue="RQ78UN58PX1Lrdfnns9BZK0sZuzJCvlRuaNkdHb7/QB6UYCHxI8BfDwdESCGnOipLODN/fsvB/y+mnYlqlzpUQ==" saltValue="IWVzaTuQyc4iHLibXZtXvQ==" spinCount="100000" sqref="I286:J288 J392:J407 J409:J432" name="Range1_1_1_7_1"/>
    <protectedRange algorithmName="SHA-512" hashValue="RQ78UN58PX1Lrdfnns9BZK0sZuzJCvlRuaNkdHb7/QB6UYCHxI8BfDwdESCGnOipLODN/fsvB/y+mnYlqlzpUQ==" saltValue="IWVzaTuQyc4iHLibXZtXvQ==" spinCount="100000" sqref="K286:K288" name="Range1_17_1"/>
    <protectedRange algorithmName="SHA-512" hashValue="RQ78UN58PX1Lrdfnns9BZK0sZuzJCvlRuaNkdHb7/QB6UYCHxI8BfDwdESCGnOipLODN/fsvB/y+mnYlqlzpUQ==" saltValue="IWVzaTuQyc4iHLibXZtXvQ==" spinCount="100000" sqref="J303:J304" name="Range1_1_1_7_1_2"/>
  </protectedRanges>
  <autoFilter ref="A5:BB432" xr:uid="{00000000-0009-0000-0000-000005000000}">
    <sortState xmlns:xlrd2="http://schemas.microsoft.com/office/spreadsheetml/2017/richdata2" ref="A6:BB432">
      <sortCondition ref="B5:B432"/>
    </sortState>
  </autoFilter>
  <dataConsolidate/>
  <conditionalFormatting sqref="S423 S124 S425:S432 S214:S248 T6:X432 O6:R432">
    <cfRule type="containsErrors" dxfId="1900" priority="13956">
      <formula>ISERROR(O6)</formula>
    </cfRule>
  </conditionalFormatting>
  <conditionalFormatting sqref="AE6:AK432">
    <cfRule type="containsErrors" dxfId="1899" priority="13957">
      <formula>ISERROR(AE6)</formula>
    </cfRule>
  </conditionalFormatting>
  <conditionalFormatting sqref="AR152:AS175 AS329 AR117:AS147 AR247:AS324 AR181:AS245 AR330:AS432 AR16:AS115 AR7:AS14 T6:X432 AE6:AP432">
    <cfRule type="cellIs" dxfId="1898" priority="13955" operator="equal">
      <formula>0</formula>
    </cfRule>
  </conditionalFormatting>
  <conditionalFormatting sqref="AT152:AX175 AT117:AX147 AT247:AX324 AT181:AX245 AT329:AX432 AW181:AX432 AT16:AX115 AT7:AX14 AW6:AX175">
    <cfRule type="containsErrors" dxfId="1897" priority="13952">
      <formula>ISERROR(AT6)</formula>
    </cfRule>
    <cfRule type="cellIs" dxfId="1896" priority="13953" operator="equal">
      <formula>0</formula>
    </cfRule>
    <cfRule type="containsErrors" dxfId="1895" priority="13954">
      <formula>ISERROR(AT6)</formula>
    </cfRule>
  </conditionalFormatting>
  <conditionalFormatting sqref="AY181:AZ432 AY6:AZ175">
    <cfRule type="cellIs" dxfId="1894" priority="13950" operator="greaterThan">
      <formula>1</formula>
    </cfRule>
    <cfRule type="containsErrors" dxfId="1893" priority="13951">
      <formula>ISERROR(AY6)</formula>
    </cfRule>
  </conditionalFormatting>
  <conditionalFormatting sqref="AL6:AP432">
    <cfRule type="cellIs" dxfId="1892" priority="13946" operator="lessThan">
      <formula>1</formula>
    </cfRule>
  </conditionalFormatting>
  <conditionalFormatting sqref="S423 S291:S292 S279:S289 S395:S402 S268:S277 S152:S175 S123:S147 S425:S432 S181:S266 S294:S389 S408:S409 S12:S121">
    <cfRule type="cellIs" dxfId="1891" priority="13943" operator="greaterThan">
      <formula>0</formula>
    </cfRule>
    <cfRule type="cellIs" dxfId="1890" priority="13944" operator="greaterThan">
      <formula>0</formula>
    </cfRule>
    <cfRule type="cellIs" dxfId="1889" priority="13945" operator="greaterThan">
      <formula>0</formula>
    </cfRule>
  </conditionalFormatting>
  <conditionalFormatting sqref="M10:N10 N9 N11 M112 M12:N12 M6:N8 N260:N262 N123:N133 N135:N142 N152:N196 M13:M16 N269:N334 N264:N266 N200:N257 N111:N120 N380:N389 N405:N432 N55:N109 N13:N47">
    <cfRule type="cellIs" dxfId="1888" priority="13940" operator="equal">
      <formula>"TBD"</formula>
    </cfRule>
  </conditionalFormatting>
  <conditionalFormatting sqref="M6:N8 M10:N10 M155:N157 N80:N81 M102:M103 M295:M300 M103:N109 N55:N59 M56:N79 N98:N102 M135:N142 N152:N164 N270:N286 M161:N196 M395:M403 N6:N12 M277:N298 M301:N328 M111:N133 M200:N274 M384:N389 N380:N389 N405:N407 M79:M84 M81:N101 M406:N432 M12:N47">
    <cfRule type="cellIs" dxfId="1887" priority="13938" operator="equal">
      <formula>"DECLINED"</formula>
    </cfRule>
  </conditionalFormatting>
  <conditionalFormatting sqref="AS152:AZ175 AS117:AZ147 AS247:AZ324 AS181:AZ245 AS329:AZ432 AW181:AZ432 AS16:AZ115 AS7:AZ14 AW6:AZ175">
    <cfRule type="cellIs" dxfId="1886" priority="13893" operator="greaterThan">
      <formula>0</formula>
    </cfRule>
  </conditionalFormatting>
  <conditionalFormatting sqref="D6:D408">
    <cfRule type="cellIs" dxfId="1885" priority="13890" operator="equal">
      <formula>"M"</formula>
    </cfRule>
  </conditionalFormatting>
  <conditionalFormatting sqref="M2:N8 M10:N10 M112 M12:N12 N4:N11 N123:N133 N135:N142 N152:N196 M13:M16 N269:N334 N264:N266 N200:N262 N111:N120 N380:N389 N405:N432 N55:N109 N13:N47 M433:N1048576">
    <cfRule type="cellIs" dxfId="1884" priority="13860" operator="equal">
      <formula>"TBD"</formula>
    </cfRule>
    <cfRule type="cellIs" dxfId="1883" priority="13861" operator="equal">
      <formula>"DECLINED"</formula>
    </cfRule>
  </conditionalFormatting>
  <conditionalFormatting sqref="M2:N8 M10:N10 M112 M12:N12 N4:N11 N123:N133 N135:N142 N152:N196 M13:M16 N268:N334 N264:N266 N200:N262 N111:N120 N380:N389 N405:N432 N55:N109 N13:N47 M433:N1048576">
    <cfRule type="cellIs" dxfId="1882" priority="13855" operator="equal">
      <formula>"TBD"</formula>
    </cfRule>
    <cfRule type="cellIs" dxfId="1881" priority="13856" operator="equal">
      <formula>"TBD"</formula>
    </cfRule>
    <cfRule type="cellIs" dxfId="1880" priority="13857" operator="equal">
      <formula>"TBD"</formula>
    </cfRule>
  </conditionalFormatting>
  <conditionalFormatting sqref="N268:N269">
    <cfRule type="cellIs" dxfId="1879" priority="13844" operator="equal">
      <formula>"TBD"</formula>
    </cfRule>
  </conditionalFormatting>
  <conditionalFormatting sqref="N268:N269">
    <cfRule type="cellIs" dxfId="1878" priority="13843" operator="equal">
      <formula>"DECLINED"</formula>
    </cfRule>
  </conditionalFormatting>
  <conditionalFormatting sqref="N258:N259">
    <cfRule type="cellIs" dxfId="1877" priority="13829" operator="equal">
      <formula>"TBD"</formula>
    </cfRule>
  </conditionalFormatting>
  <conditionalFormatting sqref="N258:N259">
    <cfRule type="cellIs" dxfId="1876" priority="13827" operator="equal">
      <formula>"DECLINED"</formula>
    </cfRule>
  </conditionalFormatting>
  <conditionalFormatting sqref="N268:N269">
    <cfRule type="cellIs" dxfId="1875" priority="13817" operator="equal">
      <formula>"TBD"</formula>
    </cfRule>
    <cfRule type="cellIs" dxfId="1874" priority="13818" operator="equal">
      <formula>"DECLINED"</formula>
    </cfRule>
  </conditionalFormatting>
  <conditionalFormatting sqref="S419">
    <cfRule type="containsErrors" dxfId="1873" priority="13776">
      <formula>ISERROR(S419)</formula>
    </cfRule>
  </conditionalFormatting>
  <conditionalFormatting sqref="S419">
    <cfRule type="cellIs" dxfId="1872" priority="13772" operator="greaterThan">
      <formula>0</formula>
    </cfRule>
    <cfRule type="cellIs" dxfId="1871" priority="13773" operator="greaterThan">
      <formula>0</formula>
    </cfRule>
    <cfRule type="cellIs" dxfId="1870" priority="13774" operator="greaterThan">
      <formula>0</formula>
    </cfRule>
  </conditionalFormatting>
  <conditionalFormatting sqref="S412:S413 S417:S418 S415">
    <cfRule type="containsErrors" dxfId="1869" priority="13771">
      <formula>ISERROR(S412)</formula>
    </cfRule>
  </conditionalFormatting>
  <conditionalFormatting sqref="S406 S410:S413 S415:S418">
    <cfRule type="cellIs" dxfId="1868" priority="13768" operator="greaterThan">
      <formula>0</formula>
    </cfRule>
    <cfRule type="cellIs" dxfId="1867" priority="13769" operator="greaterThan">
      <formula>0</formula>
    </cfRule>
    <cfRule type="cellIs" dxfId="1866" priority="13770" operator="greaterThan">
      <formula>0</formula>
    </cfRule>
  </conditionalFormatting>
  <conditionalFormatting sqref="S416 S410:S411">
    <cfRule type="cellIs" dxfId="1865" priority="13765" operator="greaterThan">
      <formula>0</formula>
    </cfRule>
    <cfRule type="cellIs" dxfId="1864" priority="13766" operator="greaterThan">
      <formula>0</formula>
    </cfRule>
    <cfRule type="cellIs" dxfId="1863" priority="13767" operator="greaterThan">
      <formula>0</formula>
    </cfRule>
  </conditionalFormatting>
  <conditionalFormatting sqref="S407">
    <cfRule type="cellIs" dxfId="1862" priority="13762" operator="greaterThan">
      <formula>0</formula>
    </cfRule>
    <cfRule type="cellIs" dxfId="1861" priority="13763" operator="greaterThan">
      <formula>0</formula>
    </cfRule>
    <cfRule type="cellIs" dxfId="1860" priority="13764" operator="greaterThan">
      <formula>0</formula>
    </cfRule>
  </conditionalFormatting>
  <conditionalFormatting sqref="S420 S422">
    <cfRule type="cellIs" dxfId="1859" priority="13758" operator="greaterThan">
      <formula>0</formula>
    </cfRule>
    <cfRule type="cellIs" dxfId="1858" priority="13759" operator="greaterThan">
      <formula>0</formula>
    </cfRule>
    <cfRule type="cellIs" dxfId="1857" priority="13760" operator="greaterThan">
      <formula>0</formula>
    </cfRule>
  </conditionalFormatting>
  <conditionalFormatting sqref="S422">
    <cfRule type="cellIs" dxfId="1856" priority="13755" operator="greaterThan">
      <formula>0</formula>
    </cfRule>
    <cfRule type="cellIs" dxfId="1855" priority="13756" operator="greaterThan">
      <formula>0</formula>
    </cfRule>
    <cfRule type="cellIs" dxfId="1854" priority="13757" operator="greaterThan">
      <formula>0</formula>
    </cfRule>
  </conditionalFormatting>
  <conditionalFormatting sqref="S421">
    <cfRule type="cellIs" dxfId="1853" priority="13752" operator="greaterThan">
      <formula>0</formula>
    </cfRule>
    <cfRule type="cellIs" dxfId="1852" priority="13753" operator="greaterThan">
      <formula>0</formula>
    </cfRule>
    <cfRule type="cellIs" dxfId="1851" priority="13754" operator="greaterThan">
      <formula>0</formula>
    </cfRule>
  </conditionalFormatting>
  <conditionalFormatting sqref="N111">
    <cfRule type="cellIs" dxfId="1850" priority="13525" operator="equal">
      <formula>"TBD"</formula>
    </cfRule>
  </conditionalFormatting>
  <conditionalFormatting sqref="N111">
    <cfRule type="cellIs" dxfId="1849" priority="13523" operator="equal">
      <formula>"DECLINED"</formula>
    </cfRule>
  </conditionalFormatting>
  <conditionalFormatting sqref="N111">
    <cfRule type="cellIs" dxfId="1848" priority="13485" operator="equal">
      <formula>"TBD"</formula>
    </cfRule>
    <cfRule type="cellIs" dxfId="1847" priority="13486" operator="equal">
      <formula>"DECLINED"</formula>
    </cfRule>
  </conditionalFormatting>
  <conditionalFormatting sqref="Y6:AD432">
    <cfRule type="cellIs" dxfId="1846" priority="13377" operator="greaterThan">
      <formula>0</formula>
    </cfRule>
  </conditionalFormatting>
  <conditionalFormatting sqref="S11">
    <cfRule type="cellIs" dxfId="1845" priority="13374" operator="greaterThan">
      <formula>0</formula>
    </cfRule>
    <cfRule type="cellIs" dxfId="1844" priority="13375" operator="greaterThan">
      <formula>0</formula>
    </cfRule>
    <cfRule type="cellIs" dxfId="1843" priority="13376" operator="greaterThan">
      <formula>0</formula>
    </cfRule>
  </conditionalFormatting>
  <conditionalFormatting sqref="M10 M12:M16">
    <cfRule type="cellIs" dxfId="1842" priority="13366" operator="equal">
      <formula>"TBD"</formula>
    </cfRule>
  </conditionalFormatting>
  <conditionalFormatting sqref="S267">
    <cfRule type="cellIs" dxfId="1841" priority="12913" operator="greaterThan">
      <formula>0</formula>
    </cfRule>
    <cfRule type="cellIs" dxfId="1840" priority="12914" operator="greaterThan">
      <formula>0</formula>
    </cfRule>
    <cfRule type="cellIs" dxfId="1839" priority="12915" operator="greaterThan">
      <formula>0</formula>
    </cfRule>
  </conditionalFormatting>
  <conditionalFormatting sqref="N267">
    <cfRule type="cellIs" dxfId="1838" priority="12909" operator="equal">
      <formula>"TBD"</formula>
    </cfRule>
    <cfRule type="cellIs" dxfId="1837" priority="12910" operator="equal">
      <formula>"TBD"</formula>
    </cfRule>
    <cfRule type="cellIs" dxfId="1836" priority="12911" operator="equal">
      <formula>"TBD"</formula>
    </cfRule>
  </conditionalFormatting>
  <conditionalFormatting sqref="N267">
    <cfRule type="cellIs" dxfId="1835" priority="12908" operator="equal">
      <formula>"TBD"</formula>
    </cfRule>
  </conditionalFormatting>
  <conditionalFormatting sqref="N267">
    <cfRule type="cellIs" dxfId="1834" priority="12907" operator="equal">
      <formula>"DECLINED"</formula>
    </cfRule>
  </conditionalFormatting>
  <conditionalFormatting sqref="N267">
    <cfRule type="cellIs" dxfId="1833" priority="12905" operator="equal">
      <formula>"TBD"</formula>
    </cfRule>
    <cfRule type="cellIs" dxfId="1832" priority="12906" operator="equal">
      <formula>"DECLINED"</formula>
    </cfRule>
  </conditionalFormatting>
  <conditionalFormatting sqref="S403">
    <cfRule type="cellIs" dxfId="1831" priority="12882" operator="greaterThan">
      <formula>0</formula>
    </cfRule>
    <cfRule type="cellIs" dxfId="1830" priority="12883" operator="greaterThan">
      <formula>0</formula>
    </cfRule>
    <cfRule type="cellIs" dxfId="1829" priority="12884" operator="greaterThan">
      <formula>0</formula>
    </cfRule>
  </conditionalFormatting>
  <conditionalFormatting sqref="S404">
    <cfRule type="cellIs" dxfId="1828" priority="12879" operator="greaterThan">
      <formula>0</formula>
    </cfRule>
    <cfRule type="cellIs" dxfId="1827" priority="12880" operator="greaterThan">
      <formula>0</formula>
    </cfRule>
    <cfRule type="cellIs" dxfId="1826" priority="12881" operator="greaterThan">
      <formula>0</formula>
    </cfRule>
  </conditionalFormatting>
  <conditionalFormatting sqref="AE12:AK12">
    <cfRule type="containsErrors" dxfId="1825" priority="12829">
      <formula>ISERROR(AE12)</formula>
    </cfRule>
  </conditionalFormatting>
  <conditionalFormatting sqref="AE12:AP12 AS12">
    <cfRule type="cellIs" dxfId="1824" priority="12828" operator="equal">
      <formula>0</formula>
    </cfRule>
  </conditionalFormatting>
  <conditionalFormatting sqref="AT12:AX12">
    <cfRule type="containsErrors" dxfId="1823" priority="12825">
      <formula>ISERROR(AT12)</formula>
    </cfRule>
    <cfRule type="cellIs" dxfId="1822" priority="12826" operator="equal">
      <formula>0</formula>
    </cfRule>
    <cfRule type="containsErrors" dxfId="1821" priority="12827">
      <formula>ISERROR(AT12)</formula>
    </cfRule>
  </conditionalFormatting>
  <conditionalFormatting sqref="AY12:AZ12">
    <cfRule type="cellIs" dxfId="1820" priority="12823" operator="greaterThan">
      <formula>1</formula>
    </cfRule>
    <cfRule type="containsErrors" dxfId="1819" priority="12824">
      <formula>ISERROR(AY12)</formula>
    </cfRule>
  </conditionalFormatting>
  <conditionalFormatting sqref="AL12:AP12">
    <cfRule type="cellIs" dxfId="1818" priority="12822" operator="lessThan">
      <formula>1</formula>
    </cfRule>
  </conditionalFormatting>
  <conditionalFormatting sqref="AS12:AZ12">
    <cfRule type="cellIs" dxfId="1817" priority="12821" operator="greaterThan">
      <formula>0</formula>
    </cfRule>
  </conditionalFormatting>
  <conditionalFormatting sqref="T292:X292">
    <cfRule type="containsErrors" dxfId="1816" priority="12808">
      <formula>ISERROR(T292)</formula>
    </cfRule>
  </conditionalFormatting>
  <conditionalFormatting sqref="T292:X292">
    <cfRule type="cellIs" dxfId="1815" priority="12807" operator="equal">
      <formula>0</formula>
    </cfRule>
  </conditionalFormatting>
  <conditionalFormatting sqref="S6:S10">
    <cfRule type="cellIs" dxfId="1814" priority="12779" operator="greaterThan">
      <formula>0</formula>
    </cfRule>
    <cfRule type="cellIs" dxfId="1813" priority="12780" operator="greaterThan">
      <formula>0</formula>
    </cfRule>
    <cfRule type="cellIs" dxfId="1812" priority="12781" operator="greaterThan">
      <formula>0</formula>
    </cfRule>
  </conditionalFormatting>
  <conditionalFormatting sqref="S291:S292 S279:S289 S395:S404 S152:S175 S123:S147 S425:S432 S415:S423 S181:S277 S294:S389 S406:S413 S6:S121">
    <cfRule type="cellIs" dxfId="1811" priority="12747" operator="greaterThan">
      <formula>0</formula>
    </cfRule>
  </conditionalFormatting>
  <conditionalFormatting sqref="S290">
    <cfRule type="cellIs" dxfId="1810" priority="12744" operator="greaterThan">
      <formula>0</formula>
    </cfRule>
    <cfRule type="cellIs" dxfId="1809" priority="12745" operator="greaterThan">
      <formula>0</formula>
    </cfRule>
    <cfRule type="cellIs" dxfId="1808" priority="12746" operator="greaterThan">
      <formula>0</formula>
    </cfRule>
  </conditionalFormatting>
  <conditionalFormatting sqref="T290:X290">
    <cfRule type="containsErrors" dxfId="1807" priority="12743">
      <formula>ISERROR(T290)</formula>
    </cfRule>
  </conditionalFormatting>
  <conditionalFormatting sqref="T290:X290">
    <cfRule type="cellIs" dxfId="1806" priority="12742" operator="equal">
      <formula>0</formula>
    </cfRule>
  </conditionalFormatting>
  <conditionalFormatting sqref="S290">
    <cfRule type="cellIs" dxfId="1805" priority="12741" operator="greaterThan">
      <formula>0</formula>
    </cfRule>
  </conditionalFormatting>
  <conditionalFormatting sqref="S293:S297">
    <cfRule type="cellIs" dxfId="1804" priority="12738" operator="greaterThan">
      <formula>0</formula>
    </cfRule>
    <cfRule type="cellIs" dxfId="1803" priority="12739" operator="greaterThan">
      <formula>0</formula>
    </cfRule>
    <cfRule type="cellIs" dxfId="1802" priority="12740" operator="greaterThan">
      <formula>0</formula>
    </cfRule>
  </conditionalFormatting>
  <conditionalFormatting sqref="T293:X293 T295:X295 T297:X297">
    <cfRule type="containsErrors" dxfId="1801" priority="12737">
      <formula>ISERROR(T293)</formula>
    </cfRule>
  </conditionalFormatting>
  <conditionalFormatting sqref="T293:X293 T295:X295 T297:X297">
    <cfRule type="cellIs" dxfId="1800" priority="12736" operator="equal">
      <formula>0</formula>
    </cfRule>
  </conditionalFormatting>
  <conditionalFormatting sqref="S293:S297">
    <cfRule type="cellIs" dxfId="1799" priority="12735" operator="greaterThan">
      <formula>0</formula>
    </cfRule>
  </conditionalFormatting>
  <conditionalFormatting sqref="S390:S394">
    <cfRule type="cellIs" dxfId="1798" priority="12732" operator="greaterThan">
      <formula>0</formula>
    </cfRule>
    <cfRule type="cellIs" dxfId="1797" priority="12733" operator="greaterThan">
      <formula>0</formula>
    </cfRule>
    <cfRule type="cellIs" dxfId="1796" priority="12734" operator="greaterThan">
      <formula>0</formula>
    </cfRule>
  </conditionalFormatting>
  <conditionalFormatting sqref="S390:S394">
    <cfRule type="cellIs" dxfId="1795" priority="12729" operator="greaterThan">
      <formula>0</formula>
    </cfRule>
  </conditionalFormatting>
  <conditionalFormatting sqref="S405">
    <cfRule type="cellIs" dxfId="1794" priority="12719" operator="greaterThan">
      <formula>0</formula>
    </cfRule>
    <cfRule type="cellIs" dxfId="1793" priority="12720" operator="greaterThan">
      <formula>0</formula>
    </cfRule>
    <cfRule type="cellIs" dxfId="1792" priority="12721" operator="greaterThan">
      <formula>0</formula>
    </cfRule>
  </conditionalFormatting>
  <conditionalFormatting sqref="S405">
    <cfRule type="cellIs" dxfId="1791" priority="12716" operator="greaterThan">
      <formula>0</formula>
    </cfRule>
  </conditionalFormatting>
  <conditionalFormatting sqref="S414">
    <cfRule type="containsErrors" dxfId="1790" priority="12709">
      <formula>ISERROR(S414)</formula>
    </cfRule>
  </conditionalFormatting>
  <conditionalFormatting sqref="S414">
    <cfRule type="cellIs" dxfId="1789" priority="12706" operator="greaterThan">
      <formula>0</formula>
    </cfRule>
    <cfRule type="cellIs" dxfId="1788" priority="12707" operator="greaterThan">
      <formula>0</formula>
    </cfRule>
    <cfRule type="cellIs" dxfId="1787" priority="12708" operator="greaterThan">
      <formula>0</formula>
    </cfRule>
  </conditionalFormatting>
  <conditionalFormatting sqref="S414">
    <cfRule type="cellIs" dxfId="1786" priority="12703" operator="greaterThan">
      <formula>0</formula>
    </cfRule>
  </conditionalFormatting>
  <conditionalFormatting sqref="J299:J302 J247:J254 J261:J264 J119:J124 J112:J116 J309:J337 J128:J245 J384:J390 J408 Y181:AR432 J17:J110 AZ181:AZ432 AZ6:AZ175 Y13:AQ432 Y6:AR175">
    <cfRule type="cellIs" dxfId="1785" priority="12250" operator="lessThan">
      <formula>0</formula>
    </cfRule>
  </conditionalFormatting>
  <conditionalFormatting sqref="J12 J15 J289:J298">
    <cfRule type="cellIs" dxfId="1784" priority="12331" operator="lessThan">
      <formula>0</formula>
    </cfRule>
  </conditionalFormatting>
  <conditionalFormatting sqref="J256">
    <cfRule type="cellIs" dxfId="1783" priority="12330" operator="lessThan">
      <formula>0</formula>
    </cfRule>
  </conditionalFormatting>
  <conditionalFormatting sqref="J6 J117">
    <cfRule type="cellIs" dxfId="1782" priority="12302" operator="lessThan">
      <formula>0</formula>
    </cfRule>
  </conditionalFormatting>
  <conditionalFormatting sqref="J118">
    <cfRule type="cellIs" dxfId="1781" priority="12299" operator="lessThan">
      <formula>0</formula>
    </cfRule>
  </conditionalFormatting>
  <conditionalFormatting sqref="J125:J126">
    <cfRule type="cellIs" dxfId="1780" priority="12297" operator="lessThan">
      <formula>0</formula>
    </cfRule>
  </conditionalFormatting>
  <conditionalFormatting sqref="J271">
    <cfRule type="cellIs" dxfId="1779" priority="12284" operator="lessThan">
      <formula>0</formula>
    </cfRule>
  </conditionalFormatting>
  <conditionalFormatting sqref="J285">
    <cfRule type="cellIs" dxfId="1778" priority="12283" operator="lessThan">
      <formula>0</formula>
    </cfRule>
  </conditionalFormatting>
  <conditionalFormatting sqref="J7:J10">
    <cfRule type="cellIs" dxfId="1777" priority="12233" operator="lessThan">
      <formula>0</formula>
    </cfRule>
  </conditionalFormatting>
  <conditionalFormatting sqref="M1:M8 M10 M112 M12 N299:N303 N264 N55:N79 N123:N133 N135:N142 N270:N286 N152:N196 N200:N254 N111:N120 N380:N389 N405:N432 N19:N47 N81:N109 M13:N16 M433:M1048576">
    <cfRule type="cellIs" dxfId="1776" priority="12199" operator="equal">
      <formula>"TBD"</formula>
    </cfRule>
  </conditionalFormatting>
  <conditionalFormatting sqref="N6:N11">
    <cfRule type="cellIs" dxfId="1775" priority="12019" operator="equal">
      <formula>"TBD"</formula>
    </cfRule>
  </conditionalFormatting>
  <conditionalFormatting sqref="Y6:AD432">
    <cfRule type="cellIs" dxfId="1774" priority="11891" operator="equal">
      <formula>0</formula>
    </cfRule>
  </conditionalFormatting>
  <conditionalFormatting sqref="N121">
    <cfRule type="cellIs" dxfId="1773" priority="11888" operator="equal">
      <formula>"TBD"</formula>
    </cfRule>
  </conditionalFormatting>
  <conditionalFormatting sqref="N121">
    <cfRule type="cellIs" dxfId="1772" priority="11887" operator="equal">
      <formula>"DECLINED"</formula>
    </cfRule>
  </conditionalFormatting>
  <conditionalFormatting sqref="N121">
    <cfRule type="cellIs" dxfId="1771" priority="11885" operator="equal">
      <formula>"TBD"</formula>
    </cfRule>
    <cfRule type="cellIs" dxfId="1770" priority="11886" operator="equal">
      <formula>"DECLINED"</formula>
    </cfRule>
  </conditionalFormatting>
  <conditionalFormatting sqref="N121">
    <cfRule type="cellIs" dxfId="1769" priority="11882" operator="equal">
      <formula>"TBD"</formula>
    </cfRule>
    <cfRule type="cellIs" dxfId="1768" priority="11883" operator="equal">
      <formula>"TBD"</formula>
    </cfRule>
    <cfRule type="cellIs" dxfId="1767" priority="11884" operator="equal">
      <formula>"TBD"</formula>
    </cfRule>
  </conditionalFormatting>
  <conditionalFormatting sqref="N121">
    <cfRule type="cellIs" dxfId="1766" priority="11881" operator="equal">
      <formula>"TBD"</formula>
    </cfRule>
  </conditionalFormatting>
  <conditionalFormatting sqref="N121">
    <cfRule type="cellIs" dxfId="1765" priority="11880" operator="equal">
      <formula>"DECLINED"</formula>
    </cfRule>
  </conditionalFormatting>
  <conditionalFormatting sqref="N121">
    <cfRule type="cellIs" dxfId="1764" priority="11879" operator="equal">
      <formula>"TBD"</formula>
    </cfRule>
  </conditionalFormatting>
  <conditionalFormatting sqref="N121">
    <cfRule type="cellIs" dxfId="1763" priority="11878" operator="equal">
      <formula>"DECLINED"</formula>
    </cfRule>
  </conditionalFormatting>
  <conditionalFormatting sqref="N121">
    <cfRule type="cellIs" dxfId="1762" priority="11876" operator="equal">
      <formula>"TBD"</formula>
    </cfRule>
    <cfRule type="cellIs" dxfId="1761" priority="11877" operator="equal">
      <formula>"DECLINED"</formula>
    </cfRule>
  </conditionalFormatting>
  <conditionalFormatting sqref="N121">
    <cfRule type="cellIs" dxfId="1760" priority="11875" operator="equal">
      <formula>"TBD"</formula>
    </cfRule>
  </conditionalFormatting>
  <conditionalFormatting sqref="N121">
    <cfRule type="cellIs" dxfId="1759" priority="11874" operator="equal">
      <formula>"DECLINED"</formula>
    </cfRule>
  </conditionalFormatting>
  <conditionalFormatting sqref="N121">
    <cfRule type="cellIs" dxfId="1758" priority="11873" operator="equal">
      <formula>"TBD"</formula>
    </cfRule>
  </conditionalFormatting>
  <conditionalFormatting sqref="AE122:AK122">
    <cfRule type="containsErrors" dxfId="1757" priority="11754">
      <formula>ISERROR(AE122)</formula>
    </cfRule>
  </conditionalFormatting>
  <conditionalFormatting sqref="AE122:AP122 AR122:AS122">
    <cfRule type="cellIs" dxfId="1756" priority="11753" operator="equal">
      <formula>0</formula>
    </cfRule>
  </conditionalFormatting>
  <conditionalFormatting sqref="AT122:AX122">
    <cfRule type="containsErrors" dxfId="1755" priority="11750">
      <formula>ISERROR(AT122)</formula>
    </cfRule>
    <cfRule type="cellIs" dxfId="1754" priority="11751" operator="equal">
      <formula>0</formula>
    </cfRule>
    <cfRule type="containsErrors" dxfId="1753" priority="11752">
      <formula>ISERROR(AT122)</formula>
    </cfRule>
  </conditionalFormatting>
  <conditionalFormatting sqref="AY122:AZ122">
    <cfRule type="cellIs" dxfId="1752" priority="11748" operator="greaterThan">
      <formula>1</formula>
    </cfRule>
    <cfRule type="containsErrors" dxfId="1751" priority="11749">
      <formula>ISERROR(AY122)</formula>
    </cfRule>
  </conditionalFormatting>
  <conditionalFormatting sqref="AL122:AP122">
    <cfRule type="cellIs" dxfId="1750" priority="11747" operator="lessThan">
      <formula>1</formula>
    </cfRule>
  </conditionalFormatting>
  <conditionalFormatting sqref="AS122:AZ122">
    <cfRule type="cellIs" dxfId="1749" priority="11746" operator="greaterThan">
      <formula>0</formula>
    </cfRule>
  </conditionalFormatting>
  <conditionalFormatting sqref="Y122:AD122">
    <cfRule type="cellIs" dxfId="1748" priority="11745" operator="greaterThan">
      <formula>0</formula>
    </cfRule>
  </conditionalFormatting>
  <conditionalFormatting sqref="AE122:AK122">
    <cfRule type="containsErrors" dxfId="1747" priority="11744">
      <formula>ISERROR(AE122)</formula>
    </cfRule>
  </conditionalFormatting>
  <conditionalFormatting sqref="AR122:AS122 AE122:AP122">
    <cfRule type="cellIs" dxfId="1746" priority="11743" operator="equal">
      <formula>0</formula>
    </cfRule>
  </conditionalFormatting>
  <conditionalFormatting sqref="AT122:AX122">
    <cfRule type="containsErrors" dxfId="1745" priority="11740">
      <formula>ISERROR(AT122)</formula>
    </cfRule>
    <cfRule type="cellIs" dxfId="1744" priority="11741" operator="equal">
      <formula>0</formula>
    </cfRule>
    <cfRule type="containsErrors" dxfId="1743" priority="11742">
      <formula>ISERROR(AT122)</formula>
    </cfRule>
  </conditionalFormatting>
  <conditionalFormatting sqref="AY122:AZ122">
    <cfRule type="cellIs" dxfId="1742" priority="11738" operator="greaterThan">
      <formula>1</formula>
    </cfRule>
    <cfRule type="containsErrors" dxfId="1741" priority="11739">
      <formula>ISERROR(AY122)</formula>
    </cfRule>
  </conditionalFormatting>
  <conditionalFormatting sqref="AL122:AP122">
    <cfRule type="cellIs" dxfId="1740" priority="11737" operator="lessThan">
      <formula>1</formula>
    </cfRule>
  </conditionalFormatting>
  <conditionalFormatting sqref="AS122:AZ122">
    <cfRule type="cellIs" dxfId="1739" priority="11736" operator="greaterThan">
      <formula>0</formula>
    </cfRule>
  </conditionalFormatting>
  <conditionalFormatting sqref="Y122:AD122">
    <cfRule type="cellIs" dxfId="1738" priority="11735" operator="greaterThan">
      <formula>0</formula>
    </cfRule>
  </conditionalFormatting>
  <conditionalFormatting sqref="Y122:AD122">
    <cfRule type="cellIs" dxfId="1737" priority="11734" operator="equal">
      <formula>0</formula>
    </cfRule>
  </conditionalFormatting>
  <conditionalFormatting sqref="S122">
    <cfRule type="cellIs" dxfId="1736" priority="11731" operator="greaterThan">
      <formula>0</formula>
    </cfRule>
    <cfRule type="cellIs" dxfId="1735" priority="11732" operator="greaterThan">
      <formula>0</formula>
    </cfRule>
    <cfRule type="cellIs" dxfId="1734" priority="11733" operator="greaterThan">
      <formula>0</formula>
    </cfRule>
  </conditionalFormatting>
  <conditionalFormatting sqref="T122:X122">
    <cfRule type="containsErrors" dxfId="1733" priority="11730">
      <formula>ISERROR(T122)</formula>
    </cfRule>
  </conditionalFormatting>
  <conditionalFormatting sqref="T122:X122">
    <cfRule type="cellIs" dxfId="1732" priority="11729" operator="equal">
      <formula>0</formula>
    </cfRule>
  </conditionalFormatting>
  <conditionalFormatting sqref="S122">
    <cfRule type="cellIs" dxfId="1731" priority="11727" operator="greaterThan">
      <formula>0</formula>
    </cfRule>
  </conditionalFormatting>
  <conditionalFormatting sqref="S424">
    <cfRule type="cellIs" dxfId="1730" priority="11724" operator="greaterThan">
      <formula>0</formula>
    </cfRule>
    <cfRule type="cellIs" dxfId="1729" priority="11725" operator="greaterThan">
      <formula>0</formula>
    </cfRule>
    <cfRule type="cellIs" dxfId="1728" priority="11726" operator="greaterThan">
      <formula>0</formula>
    </cfRule>
  </conditionalFormatting>
  <conditionalFormatting sqref="S424">
    <cfRule type="cellIs" dxfId="1727" priority="11723" operator="greaterThan">
      <formula>0</formula>
    </cfRule>
  </conditionalFormatting>
  <conditionalFormatting sqref="N122">
    <cfRule type="cellIs" dxfId="1726" priority="11721" operator="equal">
      <formula>"TBD"</formula>
    </cfRule>
  </conditionalFormatting>
  <conditionalFormatting sqref="N122">
    <cfRule type="cellIs" dxfId="1725" priority="11720" operator="equal">
      <formula>"DECLINED"</formula>
    </cfRule>
  </conditionalFormatting>
  <conditionalFormatting sqref="N122">
    <cfRule type="cellIs" dxfId="1724" priority="11718" operator="equal">
      <formula>"TBD"</formula>
    </cfRule>
    <cfRule type="cellIs" dxfId="1723" priority="11719" operator="equal">
      <formula>"DECLINED"</formula>
    </cfRule>
  </conditionalFormatting>
  <conditionalFormatting sqref="N122">
    <cfRule type="cellIs" dxfId="1722" priority="11715" operator="equal">
      <formula>"TBD"</formula>
    </cfRule>
    <cfRule type="cellIs" dxfId="1721" priority="11716" operator="equal">
      <formula>"TBD"</formula>
    </cfRule>
    <cfRule type="cellIs" dxfId="1720" priority="11717" operator="equal">
      <formula>"TBD"</formula>
    </cfRule>
  </conditionalFormatting>
  <conditionalFormatting sqref="N428:N429 N421 N288 N284:N285 N272 N292:N297">
    <cfRule type="cellIs" dxfId="1719" priority="11618" operator="equal">
      <formula>"TBD"</formula>
    </cfRule>
  </conditionalFormatting>
  <conditionalFormatting sqref="N267">
    <cfRule type="cellIs" dxfId="1718" priority="11610" operator="equal">
      <formula>"TBD"</formula>
    </cfRule>
  </conditionalFormatting>
  <conditionalFormatting sqref="N267">
    <cfRule type="cellIs" dxfId="1717" priority="11609" operator="equal">
      <formula>"DECLINED"</formula>
    </cfRule>
  </conditionalFormatting>
  <conditionalFormatting sqref="N267">
    <cfRule type="cellIs" dxfId="1716" priority="11607" operator="equal">
      <formula>"TBD"</formula>
    </cfRule>
    <cfRule type="cellIs" dxfId="1715" priority="11608" operator="equal">
      <formula>"DECLINED"</formula>
    </cfRule>
  </conditionalFormatting>
  <conditionalFormatting sqref="N267">
    <cfRule type="cellIs" dxfId="1714" priority="11604" operator="equal">
      <formula>"TBD"</formula>
    </cfRule>
    <cfRule type="cellIs" dxfId="1713" priority="11605" operator="equal">
      <formula>"TBD"</formula>
    </cfRule>
    <cfRule type="cellIs" dxfId="1712" priority="11606" operator="equal">
      <formula>"TBD"</formula>
    </cfRule>
  </conditionalFormatting>
  <conditionalFormatting sqref="N290:N293 N267 N252:N256">
    <cfRule type="cellIs" dxfId="1711" priority="11603" operator="equal">
      <formula>"TBD"</formula>
    </cfRule>
  </conditionalFormatting>
  <conditionalFormatting sqref="J270 J127">
    <cfRule type="cellIs" dxfId="1710" priority="11556" operator="lessThan">
      <formula>0</formula>
    </cfRule>
  </conditionalFormatting>
  <conditionalFormatting sqref="J255 J111">
    <cfRule type="cellIs" dxfId="1709" priority="11547" operator="lessThan">
      <formula>0</formula>
    </cfRule>
  </conditionalFormatting>
  <conditionalFormatting sqref="M9 M11">
    <cfRule type="cellIs" dxfId="1708" priority="11539" operator="equal">
      <formula>"TBD"</formula>
    </cfRule>
    <cfRule type="cellIs" dxfId="1707" priority="11540" operator="equal">
      <formula>"TBD"</formula>
    </cfRule>
    <cfRule type="cellIs" dxfId="1706" priority="11541" operator="equal">
      <formula>"TBD"</formula>
    </cfRule>
  </conditionalFormatting>
  <conditionalFormatting sqref="M9 M11">
    <cfRule type="cellIs" dxfId="1705" priority="11538" operator="equal">
      <formula>"TBD"</formula>
    </cfRule>
  </conditionalFormatting>
  <conditionalFormatting sqref="M9 M11">
    <cfRule type="cellIs" dxfId="1704" priority="11537" operator="equal">
      <formula>"DECLINED"</formula>
    </cfRule>
  </conditionalFormatting>
  <conditionalFormatting sqref="M9 M11">
    <cfRule type="cellIs" dxfId="1703" priority="11535" operator="equal">
      <formula>"TBD"</formula>
    </cfRule>
    <cfRule type="cellIs" dxfId="1702" priority="11536" operator="equal">
      <formula>"DECLINED"</formula>
    </cfRule>
  </conditionalFormatting>
  <conditionalFormatting sqref="M9 M11">
    <cfRule type="cellIs" dxfId="1701" priority="11534" operator="equal">
      <formula>"TBD"</formula>
    </cfRule>
  </conditionalFormatting>
  <conditionalFormatting sqref="M9 M11">
    <cfRule type="cellIs" dxfId="1700" priority="11533" operator="equal">
      <formula>"TBD"</formula>
    </cfRule>
  </conditionalFormatting>
  <conditionalFormatting sqref="M9 M11 M13:M16">
    <cfRule type="cellIs" dxfId="1699" priority="11532" operator="equal">
      <formula>"TBD"</formula>
    </cfRule>
  </conditionalFormatting>
  <conditionalFormatting sqref="J16 J11">
    <cfRule type="cellIs" dxfId="1698" priority="11531" operator="lessThan">
      <formula>0</formula>
    </cfRule>
  </conditionalFormatting>
  <conditionalFormatting sqref="J257:J260">
    <cfRule type="cellIs" dxfId="1697" priority="11529" operator="lessThan">
      <formula>0</formula>
    </cfRule>
  </conditionalFormatting>
  <conditionalFormatting sqref="M17:M18">
    <cfRule type="cellIs" dxfId="1696" priority="11524" operator="equal">
      <formula>"TBD"</formula>
    </cfRule>
    <cfRule type="cellIs" dxfId="1695" priority="11525" operator="equal">
      <formula>"TBD"</formula>
    </cfRule>
    <cfRule type="cellIs" dxfId="1694" priority="11526" operator="equal">
      <formula>"TBD"</formula>
    </cfRule>
  </conditionalFormatting>
  <conditionalFormatting sqref="M17:M18">
    <cfRule type="cellIs" dxfId="1693" priority="11523" operator="equal">
      <formula>"TBD"</formula>
    </cfRule>
  </conditionalFormatting>
  <conditionalFormatting sqref="M17:M18">
    <cfRule type="cellIs" dxfId="1692" priority="11522" operator="equal">
      <formula>"DECLINED"</formula>
    </cfRule>
  </conditionalFormatting>
  <conditionalFormatting sqref="M17:M18">
    <cfRule type="cellIs" dxfId="1691" priority="11520" operator="equal">
      <formula>"TBD"</formula>
    </cfRule>
    <cfRule type="cellIs" dxfId="1690" priority="11521" operator="equal">
      <formula>"DECLINED"</formula>
    </cfRule>
  </conditionalFormatting>
  <conditionalFormatting sqref="M17:M18">
    <cfRule type="cellIs" dxfId="1689" priority="11519" operator="equal">
      <formula>"TBD"</formula>
    </cfRule>
  </conditionalFormatting>
  <conditionalFormatting sqref="M17:M18">
    <cfRule type="cellIs" dxfId="1688" priority="11518" operator="equal">
      <formula>"TBD"</formula>
    </cfRule>
  </conditionalFormatting>
  <conditionalFormatting sqref="M17:M18">
    <cfRule type="cellIs" dxfId="1687" priority="11517" operator="equal">
      <formula>"TBD"</formula>
    </cfRule>
  </conditionalFormatting>
  <conditionalFormatting sqref="J391">
    <cfRule type="cellIs" dxfId="1686" priority="11506" operator="lessThan">
      <formula>0</formula>
    </cfRule>
  </conditionalFormatting>
  <conditionalFormatting sqref="N4:N5">
    <cfRule type="cellIs" dxfId="1685" priority="10910" operator="equal">
      <formula>"TBD"</formula>
    </cfRule>
  </conditionalFormatting>
  <conditionalFormatting sqref="M6:M18">
    <cfRule type="cellIs" dxfId="1684" priority="10907" operator="equal">
      <formula>"TBD"</formula>
    </cfRule>
    <cfRule type="cellIs" dxfId="1683" priority="10909" operator="equal">
      <formula>"TBD"</formula>
    </cfRule>
  </conditionalFormatting>
  <conditionalFormatting sqref="S152:S175 S181:S277 S279:S432 S6:S147">
    <cfRule type="cellIs" dxfId="1682" priority="10819" operator="greaterThan">
      <formula>0</formula>
    </cfRule>
  </conditionalFormatting>
  <conditionalFormatting sqref="D18 D317:D321 E164:F164 D277:D284 D302:D313 D247:D273 E85:F102 D325:D338 E6:F12 E165:E208 E13:E160 F6:F408">
    <cfRule type="cellIs" dxfId="1681" priority="10818" operator="equal">
      <formula>"NEW ENTRY"</formula>
    </cfRule>
  </conditionalFormatting>
  <conditionalFormatting sqref="AE259:AK262">
    <cfRule type="containsErrors" dxfId="1680" priority="10771">
      <formula>ISERROR(AE259)</formula>
    </cfRule>
  </conditionalFormatting>
  <conditionalFormatting sqref="AE259:AP262">
    <cfRule type="cellIs" dxfId="1679" priority="10769" operator="equal">
      <formula>0</formula>
    </cfRule>
  </conditionalFormatting>
  <conditionalFormatting sqref="AL259:AP262">
    <cfRule type="cellIs" dxfId="1678" priority="10763" operator="lessThan">
      <formula>1</formula>
    </cfRule>
  </conditionalFormatting>
  <conditionalFormatting sqref="Y259:AD262">
    <cfRule type="cellIs" dxfId="1677" priority="10758" operator="greaterThan">
      <formula>0</formula>
    </cfRule>
  </conditionalFormatting>
  <conditionalFormatting sqref="AE259:AK262">
    <cfRule type="containsErrors" dxfId="1676" priority="10757">
      <formula>ISERROR(AE259)</formula>
    </cfRule>
  </conditionalFormatting>
  <conditionalFormatting sqref="AE259:AP262">
    <cfRule type="cellIs" dxfId="1675" priority="10755" operator="equal">
      <formula>0</formula>
    </cfRule>
  </conditionalFormatting>
  <conditionalFormatting sqref="AL259:AP262">
    <cfRule type="cellIs" dxfId="1674" priority="10749" operator="lessThan">
      <formula>1</formula>
    </cfRule>
  </conditionalFormatting>
  <conditionalFormatting sqref="Y259:AD262">
    <cfRule type="cellIs" dxfId="1673" priority="10747" operator="greaterThan">
      <formula>0</formula>
    </cfRule>
  </conditionalFormatting>
  <conditionalFormatting sqref="Y259:AD262">
    <cfRule type="cellIs" dxfId="1672" priority="10745" operator="equal">
      <formula>0</formula>
    </cfRule>
  </conditionalFormatting>
  <conditionalFormatting sqref="M354:M355 M360:M364 M155:M157 N159:N164 M135:M142 M87:N87 M313:N313 M161:M196 M277:M348 M88:M133 M200:M274 M383:M389 M56:M86 M395:M432 M6:M47">
    <cfRule type="cellIs" dxfId="1671" priority="10702" operator="equal">
      <formula>"TBD"</formula>
    </cfRule>
  </conditionalFormatting>
  <conditionalFormatting sqref="M6:M18">
    <cfRule type="cellIs" dxfId="1670" priority="9547" operator="equal">
      <formula>"TBD"</formula>
    </cfRule>
  </conditionalFormatting>
  <conditionalFormatting sqref="G6:G432">
    <cfRule type="cellIs" dxfId="1669" priority="9543" operator="greaterThan">
      <formula>0</formula>
    </cfRule>
  </conditionalFormatting>
  <conditionalFormatting sqref="C112:C124">
    <cfRule type="cellIs" dxfId="1668" priority="9540" operator="equal">
      <formula>"NEW ENTRY"</formula>
    </cfRule>
  </conditionalFormatting>
  <conditionalFormatting sqref="C384:C408 C1:C3 C5:C274 C433:C1048576">
    <cfRule type="cellIs" dxfId="1667" priority="8964" operator="equal">
      <formula>"*NEW ENTRY"</formula>
    </cfRule>
  </conditionalFormatting>
  <conditionalFormatting sqref="E164:F164 C273:D273 C274 B384:C408 D85:F102 D255:D408 D6:F12 E13:E213 F6:F408 B6:D272">
    <cfRule type="cellIs" dxfId="1666" priority="8963" operator="equal">
      <formula>"*NEW ENTRY"</formula>
    </cfRule>
  </conditionalFormatting>
  <conditionalFormatting sqref="F285 F289:F290 F292:F293 F295 F297">
    <cfRule type="cellIs" dxfId="1665" priority="8960" operator="equal">
      <formula>"*NEW ENTRY"</formula>
    </cfRule>
  </conditionalFormatting>
  <conditionalFormatting sqref="B111">
    <cfRule type="cellIs" dxfId="1664" priority="8913" operator="equal">
      <formula>"*NEW ENTRY"</formula>
    </cfRule>
  </conditionalFormatting>
  <conditionalFormatting sqref="N395:N403">
    <cfRule type="cellIs" dxfId="1663" priority="8905" operator="equal">
      <formula>"TBD"</formula>
    </cfRule>
  </conditionalFormatting>
  <conditionalFormatting sqref="N395:N403">
    <cfRule type="cellIs" dxfId="1662" priority="8904" operator="equal">
      <formula>"DECLINED"</formula>
    </cfRule>
  </conditionalFormatting>
  <conditionalFormatting sqref="N395:N403">
    <cfRule type="cellIs" dxfId="1661" priority="8902" operator="equal">
      <formula>"TBD"</formula>
    </cfRule>
    <cfRule type="cellIs" dxfId="1660" priority="8903" operator="equal">
      <formula>"DECLINED"</formula>
    </cfRule>
  </conditionalFormatting>
  <conditionalFormatting sqref="N395:N403">
    <cfRule type="cellIs" dxfId="1659" priority="8899" operator="equal">
      <formula>"TBD"</formula>
    </cfRule>
    <cfRule type="cellIs" dxfId="1658" priority="8900" operator="equal">
      <formula>"TBD"</formula>
    </cfRule>
    <cfRule type="cellIs" dxfId="1657" priority="8901" operator="equal">
      <formula>"TBD"</formula>
    </cfRule>
  </conditionalFormatting>
  <conditionalFormatting sqref="L395:L403 L56:L78 L135:L142 L103:L133 L152:L196 L277:L328 L200:L274 L384:L389 L81:L101 L406:L432 L6:L47">
    <cfRule type="cellIs" dxfId="1656" priority="8800" operator="equal">
      <formula>"D"</formula>
    </cfRule>
    <cfRule type="cellIs" dxfId="1655" priority="8801" operator="equal">
      <formula>"PA"</formula>
    </cfRule>
  </conditionalFormatting>
  <conditionalFormatting sqref="L395:L403 L56:L78 L135:L142 L103:L133 L152:L196 L277:L328 L200:L274 L384:L389 L81:L101 L406:L432 L6:L47">
    <cfRule type="cellIs" dxfId="1654" priority="7205" operator="equal">
      <formula>"DC'd"</formula>
    </cfRule>
  </conditionalFormatting>
  <conditionalFormatting sqref="D345:D350 D353:D359 F291 F288 F286 D284 I345 E164:F164 F173:F179 F148:F163 F165:F171 E165:E202 K345 M345 F299:F308 F214:F222 B384:C408 F384:F408 F284 F345">
    <cfRule type="cellIs" dxfId="1653" priority="7022" operator="equal">
      <formula>"zzNEW ENTRY"</formula>
    </cfRule>
  </conditionalFormatting>
  <conditionalFormatting sqref="F391 F384:F386">
    <cfRule type="cellIs" dxfId="1652" priority="7021" operator="equal">
      <formula>"*NEW ENTRY"</formula>
    </cfRule>
  </conditionalFormatting>
  <conditionalFormatting sqref="M112 N135:N142 N352:N378 N152:N196 N200:N348 N380:N389 N55:N133 N1:N47 N393:N1048576">
    <cfRule type="cellIs" dxfId="1651" priority="6893" operator="equal">
      <formula>"on shelf"</formula>
    </cfRule>
  </conditionalFormatting>
  <conditionalFormatting sqref="N404:N405">
    <cfRule type="cellIs" dxfId="1650" priority="6892" operator="equal">
      <formula>"TBD"</formula>
    </cfRule>
  </conditionalFormatting>
  <conditionalFormatting sqref="M404:N405">
    <cfRule type="cellIs" dxfId="1649" priority="6891" operator="equal">
      <formula>"DECLINED"</formula>
    </cfRule>
  </conditionalFormatting>
  <conditionalFormatting sqref="N404:N405">
    <cfRule type="cellIs" dxfId="1648" priority="6889" operator="equal">
      <formula>"TBD"</formula>
    </cfRule>
    <cfRule type="cellIs" dxfId="1647" priority="6890" operator="equal">
      <formula>"DECLINED"</formula>
    </cfRule>
  </conditionalFormatting>
  <conditionalFormatting sqref="N404:N405">
    <cfRule type="cellIs" dxfId="1646" priority="6886" operator="equal">
      <formula>"TBD"</formula>
    </cfRule>
    <cfRule type="cellIs" dxfId="1645" priority="6887" operator="equal">
      <formula>"TBD"</formula>
    </cfRule>
    <cfRule type="cellIs" dxfId="1644" priority="6888" operator="equal">
      <formula>"TBD"</formula>
    </cfRule>
  </conditionalFormatting>
  <conditionalFormatting sqref="N404:N405">
    <cfRule type="cellIs" dxfId="1643" priority="6885" operator="equal">
      <formula>"TBD"</formula>
    </cfRule>
  </conditionalFormatting>
  <conditionalFormatting sqref="M404:M405">
    <cfRule type="cellIs" dxfId="1642" priority="6884" operator="equal">
      <formula>"TBD"</formula>
    </cfRule>
  </conditionalFormatting>
  <conditionalFormatting sqref="L404:L405">
    <cfRule type="cellIs" dxfId="1641" priority="6882" operator="equal">
      <formula>"D"</formula>
    </cfRule>
    <cfRule type="cellIs" dxfId="1640" priority="6883" operator="equal">
      <formula>"PA"</formula>
    </cfRule>
  </conditionalFormatting>
  <conditionalFormatting sqref="L404:L405">
    <cfRule type="cellIs" dxfId="1639" priority="6881" operator="equal">
      <formula>"DC'd"</formula>
    </cfRule>
  </conditionalFormatting>
  <conditionalFormatting sqref="N404:N405">
    <cfRule type="cellIs" dxfId="1638" priority="6880" operator="equal">
      <formula>"on shelf"</formula>
    </cfRule>
  </conditionalFormatting>
  <conditionalFormatting sqref="N332:N337">
    <cfRule type="cellIs" dxfId="1637" priority="6879" operator="equal">
      <formula>"TBD"</formula>
    </cfRule>
  </conditionalFormatting>
  <conditionalFormatting sqref="N343:N345 M354:N355 M340:M345 M330:N338 M299:N300 M360:M364 M383">
    <cfRule type="cellIs" dxfId="1636" priority="6878" operator="equal">
      <formula>"DECLINED"</formula>
    </cfRule>
  </conditionalFormatting>
  <conditionalFormatting sqref="N330:N337">
    <cfRule type="cellIs" dxfId="1635" priority="6875" operator="equal">
      <formula>"TBD"</formula>
    </cfRule>
    <cfRule type="cellIs" dxfId="1634" priority="6876" operator="equal">
      <formula>"DECLINED"</formula>
    </cfRule>
  </conditionalFormatting>
  <conditionalFormatting sqref="N332:N337">
    <cfRule type="cellIs" dxfId="1633" priority="6872" operator="equal">
      <formula>"TBD"</formula>
    </cfRule>
    <cfRule type="cellIs" dxfId="1632" priority="6873" operator="equal">
      <formula>"TBD"</formula>
    </cfRule>
    <cfRule type="cellIs" dxfId="1631" priority="6874" operator="equal">
      <formula>"TBD"</formula>
    </cfRule>
  </conditionalFormatting>
  <conditionalFormatting sqref="N323:N328 N305:N308">
    <cfRule type="cellIs" dxfId="1630" priority="6869" operator="equal">
      <formula>"TBD"</formula>
    </cfRule>
  </conditionalFormatting>
  <conditionalFormatting sqref="M354:M355 M340:M345 M330:M338 M360:M364 M383">
    <cfRule type="cellIs" dxfId="1629" priority="6867" operator="equal">
      <formula>"TBD"</formula>
    </cfRule>
  </conditionalFormatting>
  <conditionalFormatting sqref="C378:C383">
    <cfRule type="cellIs" dxfId="1628" priority="6865" operator="equal">
      <formula>"*NEW ENTRY"</formula>
    </cfRule>
  </conditionalFormatting>
  <conditionalFormatting sqref="F342:F343 B378:C383 F324:F328 F362:F383">
    <cfRule type="cellIs" dxfId="1627" priority="6864" operator="equal">
      <formula>"*NEW ENTRY"</formula>
    </cfRule>
  </conditionalFormatting>
  <conditionalFormatting sqref="L330:L338 L383 L346:L364">
    <cfRule type="cellIs" dxfId="1626" priority="6859" operator="equal">
      <formula>"D"</formula>
    </cfRule>
    <cfRule type="cellIs" dxfId="1625" priority="6860" operator="equal">
      <formula>"PA"</formula>
    </cfRule>
  </conditionalFormatting>
  <conditionalFormatting sqref="L330:L338 L383 L346:L364">
    <cfRule type="cellIs" dxfId="1624" priority="6858" operator="equal">
      <formula>"DC'd"</formula>
    </cfRule>
  </conditionalFormatting>
  <conditionalFormatting sqref="J307 J305">
    <cfRule type="cellIs" dxfId="1623" priority="6839" operator="lessThan">
      <formula>0</formula>
    </cfRule>
  </conditionalFormatting>
  <conditionalFormatting sqref="J306">
    <cfRule type="cellIs" dxfId="1622" priority="6838" operator="lessThan">
      <formula>0</formula>
    </cfRule>
  </conditionalFormatting>
  <conditionalFormatting sqref="J308">
    <cfRule type="cellIs" dxfId="1621" priority="6837" operator="lessThan">
      <formula>0</formula>
    </cfRule>
  </conditionalFormatting>
  <conditionalFormatting sqref="N335 N333 N312 N309 N314:N315">
    <cfRule type="cellIs" dxfId="1620" priority="6834" operator="equal">
      <formula>"TBD"</formula>
    </cfRule>
  </conditionalFormatting>
  <conditionalFormatting sqref="J329:J333">
    <cfRule type="cellIs" dxfId="1619" priority="6833" operator="equal">
      <formula>0</formula>
    </cfRule>
  </conditionalFormatting>
  <conditionalFormatting sqref="M329:N329 N330:N333">
    <cfRule type="cellIs" dxfId="1618" priority="6832" operator="equal">
      <formula>"DECLINED"</formula>
    </cfRule>
  </conditionalFormatting>
  <conditionalFormatting sqref="N329:N333">
    <cfRule type="cellIs" dxfId="1617" priority="6830" operator="equal">
      <formula>"TBD"</formula>
    </cfRule>
    <cfRule type="cellIs" dxfId="1616" priority="6831" operator="equal">
      <formula>"DECLINED"</formula>
    </cfRule>
  </conditionalFormatting>
  <conditionalFormatting sqref="N329:N333">
    <cfRule type="cellIs" dxfId="1615" priority="6829" operator="equal">
      <formula>"TBD"</formula>
    </cfRule>
  </conditionalFormatting>
  <conditionalFormatting sqref="N329:N333">
    <cfRule type="cellIs" dxfId="1614" priority="6828" operator="equal">
      <formula>"DECLINED"</formula>
    </cfRule>
  </conditionalFormatting>
  <conditionalFormatting sqref="N329:N333">
    <cfRule type="cellIs" dxfId="1613" priority="6825" operator="equal">
      <formula>"TBD"</formula>
    </cfRule>
    <cfRule type="cellIs" dxfId="1612" priority="6826" operator="equal">
      <formula>"TBD"</formula>
    </cfRule>
    <cfRule type="cellIs" dxfId="1611" priority="6827" operator="equal">
      <formula>"TBD"</formula>
    </cfRule>
  </conditionalFormatting>
  <conditionalFormatting sqref="N329:N333">
    <cfRule type="cellIs" dxfId="1610" priority="6824" operator="equal">
      <formula>"TBD"</formula>
    </cfRule>
  </conditionalFormatting>
  <conditionalFormatting sqref="M329">
    <cfRule type="cellIs" dxfId="1609" priority="6823" operator="equal">
      <formula>"TBD"</formula>
    </cfRule>
  </conditionalFormatting>
  <conditionalFormatting sqref="L329">
    <cfRule type="cellIs" dxfId="1608" priority="6821" operator="equal">
      <formula>"D"</formula>
    </cfRule>
    <cfRule type="cellIs" dxfId="1607" priority="6822" operator="equal">
      <formula>"PA"</formula>
    </cfRule>
  </conditionalFormatting>
  <conditionalFormatting sqref="L329">
    <cfRule type="cellIs" dxfId="1606" priority="6820" operator="equal">
      <formula>"DC'd"</formula>
    </cfRule>
  </conditionalFormatting>
  <conditionalFormatting sqref="J334:J336">
    <cfRule type="cellIs" dxfId="1605" priority="6819" operator="equal">
      <formula>0</formula>
    </cfRule>
  </conditionalFormatting>
  <conditionalFormatting sqref="J338">
    <cfRule type="cellIs" dxfId="1604" priority="6818" operator="lessThan">
      <formula>0</formula>
    </cfRule>
  </conditionalFormatting>
  <conditionalFormatting sqref="N338">
    <cfRule type="cellIs" dxfId="1603" priority="6817" operator="equal">
      <formula>"TBD"</formula>
    </cfRule>
  </conditionalFormatting>
  <conditionalFormatting sqref="N338">
    <cfRule type="cellIs" dxfId="1602" priority="6816" operator="equal">
      <formula>"DECLINED"</formula>
    </cfRule>
  </conditionalFormatting>
  <conditionalFormatting sqref="N338">
    <cfRule type="cellIs" dxfId="1601" priority="6814" operator="equal">
      <formula>"TBD"</formula>
    </cfRule>
    <cfRule type="cellIs" dxfId="1600" priority="6815" operator="equal">
      <formula>"DECLINED"</formula>
    </cfRule>
  </conditionalFormatting>
  <conditionalFormatting sqref="N338">
    <cfRule type="cellIs" dxfId="1599" priority="6811" operator="equal">
      <formula>"TBD"</formula>
    </cfRule>
    <cfRule type="cellIs" dxfId="1598" priority="6812" operator="equal">
      <formula>"TBD"</formula>
    </cfRule>
    <cfRule type="cellIs" dxfId="1597" priority="6813" operator="equal">
      <formula>"TBD"</formula>
    </cfRule>
  </conditionalFormatting>
  <conditionalFormatting sqref="N338">
    <cfRule type="cellIs" dxfId="1596" priority="6810" operator="equal">
      <formula>"TBD"</formula>
    </cfRule>
  </conditionalFormatting>
  <conditionalFormatting sqref="M339">
    <cfRule type="cellIs" dxfId="1595" priority="6809" operator="equal">
      <formula>"DECLINED"</formula>
    </cfRule>
  </conditionalFormatting>
  <conditionalFormatting sqref="J339:J345">
    <cfRule type="cellIs" dxfId="1594" priority="6807" operator="lessThan">
      <formula>0</formula>
    </cfRule>
  </conditionalFormatting>
  <conditionalFormatting sqref="M339">
    <cfRule type="cellIs" dxfId="1593" priority="6806" operator="equal">
      <formula>"TBD"</formula>
    </cfRule>
  </conditionalFormatting>
  <conditionalFormatting sqref="F339">
    <cfRule type="cellIs" dxfId="1592" priority="6803" operator="equal">
      <formula>"NEW ENTRY"</formula>
    </cfRule>
  </conditionalFormatting>
  <conditionalFormatting sqref="L339:L345">
    <cfRule type="cellIs" dxfId="1591" priority="6799" operator="equal">
      <formula>"D"</formula>
    </cfRule>
    <cfRule type="cellIs" dxfId="1590" priority="6800" operator="equal">
      <formula>"PA"</formula>
    </cfRule>
  </conditionalFormatting>
  <conditionalFormatting sqref="L339:L345">
    <cfRule type="cellIs" dxfId="1589" priority="6798" operator="equal">
      <formula>"DC'd"</formula>
    </cfRule>
  </conditionalFormatting>
  <conditionalFormatting sqref="N339:N345">
    <cfRule type="cellIs" dxfId="1588" priority="6797" operator="equal">
      <formula>"DECLINED"</formula>
    </cfRule>
  </conditionalFormatting>
  <conditionalFormatting sqref="J346:J359">
    <cfRule type="cellIs" dxfId="1587" priority="6796" operator="lessThan">
      <formula>0</formula>
    </cfRule>
  </conditionalFormatting>
  <conditionalFormatting sqref="N340:N341">
    <cfRule type="cellIs" dxfId="1586" priority="6795" operator="equal">
      <formula>"DECLINED"</formula>
    </cfRule>
  </conditionalFormatting>
  <conditionalFormatting sqref="F340:F345">
    <cfRule type="cellIs" dxfId="1585" priority="6793" operator="equal">
      <formula>"NEW ENTRY"</formula>
    </cfRule>
  </conditionalFormatting>
  <conditionalFormatting sqref="N342">
    <cfRule type="containsText" dxfId="1584" priority="6791" operator="containsText" text="TBD">
      <formula>NOT(ISERROR(SEARCH("TBD",N342)))</formula>
    </cfRule>
    <cfRule type="containsText" dxfId="1583" priority="6792" operator="containsText" text="DECLINED">
      <formula>NOT(ISERROR(SEARCH("DECLINED",N342)))</formula>
    </cfRule>
  </conditionalFormatting>
  <conditionalFormatting sqref="N342">
    <cfRule type="cellIs" dxfId="1582" priority="6790" operator="equal">
      <formula>"TBD"</formula>
    </cfRule>
  </conditionalFormatting>
  <conditionalFormatting sqref="N342">
    <cfRule type="cellIs" dxfId="1581" priority="6789" operator="equal">
      <formula>"TBD"</formula>
    </cfRule>
  </conditionalFormatting>
  <conditionalFormatting sqref="N342">
    <cfRule type="cellIs" dxfId="1580" priority="6787" operator="equal">
      <formula>"TBD"</formula>
    </cfRule>
    <cfRule type="cellIs" dxfId="1579" priority="6788" operator="equal">
      <formula>"TBD"</formula>
    </cfRule>
  </conditionalFormatting>
  <conditionalFormatting sqref="N354">
    <cfRule type="cellIs" dxfId="1578" priority="6785" operator="equal">
      <formula>"TBD"</formula>
    </cfRule>
  </conditionalFormatting>
  <conditionalFormatting sqref="N354">
    <cfRule type="cellIs" dxfId="1577" priority="6784" operator="equal">
      <formula>"DECLINED"</formula>
    </cfRule>
  </conditionalFormatting>
  <conditionalFormatting sqref="N354">
    <cfRule type="cellIs" dxfId="1576" priority="6782" operator="equal">
      <formula>"TBD"</formula>
    </cfRule>
    <cfRule type="cellIs" dxfId="1575" priority="6783" operator="equal">
      <formula>"DECLINED"</formula>
    </cfRule>
  </conditionalFormatting>
  <conditionalFormatting sqref="N354">
    <cfRule type="cellIs" dxfId="1574" priority="6779" operator="equal">
      <formula>"TBD"</formula>
    </cfRule>
    <cfRule type="cellIs" dxfId="1573" priority="6780" operator="equal">
      <formula>"TBD"</formula>
    </cfRule>
    <cfRule type="cellIs" dxfId="1572" priority="6781" operator="equal">
      <formula>"TBD"</formula>
    </cfRule>
  </conditionalFormatting>
  <conditionalFormatting sqref="N354">
    <cfRule type="cellIs" dxfId="1571" priority="6778" operator="equal">
      <formula>"TBD"</formula>
    </cfRule>
  </conditionalFormatting>
  <conditionalFormatting sqref="J352">
    <cfRule type="cellIs" dxfId="1570" priority="6777" operator="lessThan">
      <formula>0</formula>
    </cfRule>
  </conditionalFormatting>
  <conditionalFormatting sqref="K362:M364 B378:C383 I360:M361 M354:M355 I378:K379 I362:I377 K365:K377 L383:M383 I380:J383 F362:F383 I346:L359">
    <cfRule type="cellIs" dxfId="1569" priority="6773" operator="equal">
      <formula>"zzNEW ENTRY"</formula>
    </cfRule>
  </conditionalFormatting>
  <conditionalFormatting sqref="M346:M348">
    <cfRule type="cellIs" dxfId="1568" priority="6768" operator="equal">
      <formula>"DECLINED"</formula>
    </cfRule>
  </conditionalFormatting>
  <conditionalFormatting sqref="M346:M348">
    <cfRule type="cellIs" dxfId="1567" priority="6761" operator="equal">
      <formula>"TBD"</formula>
    </cfRule>
  </conditionalFormatting>
  <conditionalFormatting sqref="J359:J361">
    <cfRule type="cellIs" dxfId="1566" priority="6739" operator="lessThan">
      <formula>0</formula>
    </cfRule>
  </conditionalFormatting>
  <conditionalFormatting sqref="N360:N366">
    <cfRule type="cellIs" dxfId="1565" priority="6738" operator="equal">
      <formula>"TBD"</formula>
    </cfRule>
  </conditionalFormatting>
  <conditionalFormatting sqref="N360:N366">
    <cfRule type="cellIs" dxfId="1564" priority="6737" operator="equal">
      <formula>"DECLINED"</formula>
    </cfRule>
  </conditionalFormatting>
  <conditionalFormatting sqref="N360:N366">
    <cfRule type="cellIs" dxfId="1563" priority="6734" operator="equal">
      <formula>"TBD"</formula>
    </cfRule>
    <cfRule type="cellIs" dxfId="1562" priority="6735" operator="equal">
      <formula>"TBD"</formula>
    </cfRule>
    <cfRule type="cellIs" dxfId="1561" priority="6736" operator="equal">
      <formula>"TBD"</formula>
    </cfRule>
  </conditionalFormatting>
  <conditionalFormatting sqref="N360:N366">
    <cfRule type="cellIs" dxfId="1560" priority="6733" operator="equal">
      <formula>"DECLINED"</formula>
    </cfRule>
  </conditionalFormatting>
  <conditionalFormatting sqref="N360:N366">
    <cfRule type="cellIs" dxfId="1559" priority="6731" operator="equal">
      <formula>"TBD"</formula>
    </cfRule>
    <cfRule type="cellIs" dxfId="1558" priority="6732" operator="equal">
      <formula>"DECLINED"</formula>
    </cfRule>
  </conditionalFormatting>
  <conditionalFormatting sqref="J346:J377">
    <cfRule type="cellIs" dxfId="1557" priority="6720" operator="lessThan">
      <formula>0</formula>
    </cfRule>
  </conditionalFormatting>
  <conditionalFormatting sqref="J346:J377">
    <cfRule type="cellIs" dxfId="1556" priority="6719" operator="equal">
      <formula>0</formula>
    </cfRule>
  </conditionalFormatting>
  <conditionalFormatting sqref="N362:N364">
    <cfRule type="cellIs" dxfId="1555" priority="6718" operator="equal">
      <formula>"TBD"</formula>
    </cfRule>
  </conditionalFormatting>
  <conditionalFormatting sqref="N362:N364">
    <cfRule type="cellIs" dxfId="1554" priority="6717" operator="equal">
      <formula>"DECLINED"</formula>
    </cfRule>
  </conditionalFormatting>
  <conditionalFormatting sqref="N362:N364">
    <cfRule type="cellIs" dxfId="1553" priority="6714" operator="equal">
      <formula>"TBD"</formula>
    </cfRule>
    <cfRule type="cellIs" dxfId="1552" priority="6715" operator="equal">
      <formula>"TBD"</formula>
    </cfRule>
    <cfRule type="cellIs" dxfId="1551" priority="6716" operator="equal">
      <formula>"TBD"</formula>
    </cfRule>
  </conditionalFormatting>
  <conditionalFormatting sqref="N362:N364">
    <cfRule type="cellIs" dxfId="1550" priority="6713" operator="equal">
      <formula>"DECLINED"</formula>
    </cfRule>
  </conditionalFormatting>
  <conditionalFormatting sqref="N362:N364">
    <cfRule type="cellIs" dxfId="1549" priority="6711" operator="equal">
      <formula>"TBD"</formula>
    </cfRule>
    <cfRule type="cellIs" dxfId="1548" priority="6712" operator="equal">
      <formula>"DECLINED"</formula>
    </cfRule>
  </conditionalFormatting>
  <conditionalFormatting sqref="J378:J379">
    <cfRule type="cellIs" dxfId="1547" priority="6704" operator="lessThan">
      <formula>0</formula>
    </cfRule>
  </conditionalFormatting>
  <conditionalFormatting sqref="N383">
    <cfRule type="cellIs" dxfId="1546" priority="6690" operator="equal">
      <formula>"TBD"</formula>
    </cfRule>
  </conditionalFormatting>
  <conditionalFormatting sqref="N383">
    <cfRule type="cellIs" dxfId="1545" priority="6689" operator="equal">
      <formula>"DECLINED"</formula>
    </cfRule>
  </conditionalFormatting>
  <conditionalFormatting sqref="N383">
    <cfRule type="cellIs" dxfId="1544" priority="6687" operator="equal">
      <formula>"TBD"</formula>
    </cfRule>
    <cfRule type="cellIs" dxfId="1543" priority="6688" operator="equal">
      <formula>"DECLINED"</formula>
    </cfRule>
  </conditionalFormatting>
  <conditionalFormatting sqref="N383">
    <cfRule type="cellIs" dxfId="1542" priority="6684" operator="equal">
      <formula>"TBD"</formula>
    </cfRule>
    <cfRule type="cellIs" dxfId="1541" priority="6685" operator="equal">
      <formula>"TBD"</formula>
    </cfRule>
    <cfRule type="cellIs" dxfId="1540" priority="6686" operator="equal">
      <formula>"TBD"</formula>
    </cfRule>
  </conditionalFormatting>
  <conditionalFormatting sqref="N383">
    <cfRule type="cellIs" dxfId="1539" priority="6683" operator="equal">
      <formula>"TBD"</formula>
    </cfRule>
  </conditionalFormatting>
  <conditionalFormatting sqref="N383">
    <cfRule type="cellIs" dxfId="1538" priority="6682" operator="equal">
      <formula>"TBD"</formula>
    </cfRule>
  </conditionalFormatting>
  <conditionalFormatting sqref="N383">
    <cfRule type="cellIs" dxfId="1537" priority="6681" operator="equal">
      <formula>"zzNEW ENTRY"</formula>
    </cfRule>
  </conditionalFormatting>
  <conditionalFormatting sqref="J380:J383">
    <cfRule type="cellIs" dxfId="1536" priority="6677" operator="lessThan">
      <formula>0</formula>
    </cfRule>
  </conditionalFormatting>
  <conditionalFormatting sqref="B63:C63 B148:C167 C273:D273 C274 B387:C390 B392:C408 D261:D408 B64:D84 B85:F102 B168:D272 B103:D147 D6:D170 B13:D62 F6:F408 E13:E213 B6:F12">
    <cfRule type="cellIs" dxfId="1535" priority="6538" operator="equal">
      <formula>"zzNEW ENTRY"</formula>
    </cfRule>
  </conditionalFormatting>
  <conditionalFormatting sqref="F294 F296 F298">
    <cfRule type="cellIs" dxfId="1534" priority="6535" operator="equal">
      <formula>"*NEW ENTRY"</formula>
    </cfRule>
  </conditionalFormatting>
  <conditionalFormatting sqref="F294 F296 F298">
    <cfRule type="cellIs" dxfId="1533" priority="6534" operator="equal">
      <formula>"zzNEW ENTRY"</formula>
    </cfRule>
  </conditionalFormatting>
  <conditionalFormatting sqref="T296:X296 T294:X294 T291:X291 T288:X288 T286:X286 T284:X284">
    <cfRule type="containsErrors" dxfId="1532" priority="6521">
      <formula>ISERROR(T284)</formula>
    </cfRule>
  </conditionalFormatting>
  <conditionalFormatting sqref="AE296:AK296 AE294:AK294 AE291:AK291 AE288:AK288 AE286:AK286 AE284:AK284">
    <cfRule type="containsErrors" dxfId="1531" priority="6522">
      <formula>ISERROR(AE284)</formula>
    </cfRule>
  </conditionalFormatting>
  <conditionalFormatting sqref="AE296:AP296 AR296:AS296 T296:X296 AE294:AP294 AR294:AS294 T294:X294 AE291:AP291 AR291:AS291 T291:X291 AE288:AP288 AR288:AS288 T288:X288 AE286:AP286 AR286:AS286 T286:X286 AE284:AP284 AR284:AS284 T284:X284">
    <cfRule type="cellIs" dxfId="1530" priority="6520" operator="equal">
      <formula>0</formula>
    </cfRule>
  </conditionalFormatting>
  <conditionalFormatting sqref="AT296:AX296 AT294:AX294 AT291:AX291 AT288:AX288 AT286:AX286 AT284:AX284">
    <cfRule type="containsErrors" dxfId="1529" priority="6517">
      <formula>ISERROR(AT284)</formula>
    </cfRule>
    <cfRule type="cellIs" dxfId="1528" priority="6518" operator="equal">
      <formula>0</formula>
    </cfRule>
    <cfRule type="containsErrors" dxfId="1527" priority="6519">
      <formula>ISERROR(AT284)</formula>
    </cfRule>
  </conditionalFormatting>
  <conditionalFormatting sqref="AY296:AZ296 AY294:AZ294 AY291:AZ291 AY288:AZ288 AY286:AZ286 AY284:AZ284">
    <cfRule type="cellIs" dxfId="1526" priority="6515" operator="greaterThan">
      <formula>1</formula>
    </cfRule>
    <cfRule type="containsErrors" dxfId="1525" priority="6516">
      <formula>ISERROR(AY284)</formula>
    </cfRule>
  </conditionalFormatting>
  <conditionalFormatting sqref="AL296:AP296 AL294:AP294 AL291:AP291 AL288:AP288 AL286:AP286 AL284:AP284">
    <cfRule type="cellIs" dxfId="1524" priority="6514" operator="lessThan">
      <formula>1</formula>
    </cfRule>
  </conditionalFormatting>
  <conditionalFormatting sqref="AS296:AZ296 AS294:AZ294 AS291:AZ291 AS288:AZ288 AS286:AZ286 AS284:AZ284">
    <cfRule type="cellIs" dxfId="1523" priority="6513" operator="greaterThan">
      <formula>0</formula>
    </cfRule>
  </conditionalFormatting>
  <conditionalFormatting sqref="Y296:AD296 Y294:AD294 Y291:AD291 Y288:AD288 Y286:AD286 Y284:AD284">
    <cfRule type="cellIs" dxfId="1522" priority="6512" operator="greaterThan">
      <formula>0</formula>
    </cfRule>
  </conditionalFormatting>
  <conditionalFormatting sqref="T296:X296 T294:X294 T291:X291 T288:X288 T286:X286 T284:X284">
    <cfRule type="containsErrors" dxfId="1521" priority="6511">
      <formula>ISERROR(T284)</formula>
    </cfRule>
  </conditionalFormatting>
  <conditionalFormatting sqref="T296:X296 T294:X294 T291:X291 T288:X288 T286:X286 T284:X284">
    <cfRule type="cellIs" dxfId="1520" priority="6510" operator="equal">
      <formula>0</formula>
    </cfRule>
  </conditionalFormatting>
  <conditionalFormatting sqref="Y296:AD296 Y294:AD294 Y291:AD291 Y288:AD288 Y286:AD286 Y284:AD284">
    <cfRule type="cellIs" dxfId="1519" priority="6509" operator="greaterThan">
      <formula>0</formula>
    </cfRule>
  </conditionalFormatting>
  <conditionalFormatting sqref="AE296:AK296 AE294:AK294 AE291:AK291 AE288:AK288 AE286:AK286 AE284:AK284">
    <cfRule type="containsErrors" dxfId="1518" priority="6508">
      <formula>ISERROR(AE284)</formula>
    </cfRule>
  </conditionalFormatting>
  <conditionalFormatting sqref="AE296:AP296 AS296 AE294:AP294 AS294 AE291:AP291 AS291 AE288:AP288 AS288 AE286:AP286 AS286 AE284:AP284 AS284">
    <cfRule type="cellIs" dxfId="1517" priority="6507" operator="equal">
      <formula>0</formula>
    </cfRule>
  </conditionalFormatting>
  <conditionalFormatting sqref="AT296:AX296 AT294:AX294 AT291:AX291 AT288:AX288 AT286:AX286 AT284:AX284">
    <cfRule type="containsErrors" dxfId="1516" priority="6504">
      <formula>ISERROR(AT284)</formula>
    </cfRule>
    <cfRule type="cellIs" dxfId="1515" priority="6505" operator="equal">
      <formula>0</formula>
    </cfRule>
    <cfRule type="containsErrors" dxfId="1514" priority="6506">
      <formula>ISERROR(AT284)</formula>
    </cfRule>
  </conditionalFormatting>
  <conditionalFormatting sqref="AY296:AZ296 AY294:AZ294 AY291:AZ291 AY288:AZ288 AY286:AZ286 AY284:AZ284">
    <cfRule type="cellIs" dxfId="1513" priority="6502" operator="greaterThan">
      <formula>1</formula>
    </cfRule>
    <cfRule type="containsErrors" dxfId="1512" priority="6503">
      <formula>ISERROR(AY284)</formula>
    </cfRule>
  </conditionalFormatting>
  <conditionalFormatting sqref="AL296:AP296 AL294:AP294 AL291:AP291 AL288:AP288 AL286:AP286 AL284:AP284">
    <cfRule type="cellIs" dxfId="1511" priority="6501" operator="lessThan">
      <formula>1</formula>
    </cfRule>
  </conditionalFormatting>
  <conditionalFormatting sqref="AS296:AZ296 AS294:AZ294 AS291:AZ291 AS288:AZ288 AS286:AZ286 AS284:AZ284">
    <cfRule type="cellIs" dxfId="1510" priority="6500" operator="greaterThan">
      <formula>0</formula>
    </cfRule>
  </conditionalFormatting>
  <conditionalFormatting sqref="Y296:AD296 Y294:AD294 Y291:AD291 Y288:AD288 Y286:AD286 Y284:AD284">
    <cfRule type="cellIs" dxfId="1509" priority="6499" operator="equal">
      <formula>0</formula>
    </cfRule>
  </conditionalFormatting>
  <conditionalFormatting sqref="N121">
    <cfRule type="cellIs" dxfId="1508" priority="6485" operator="equal">
      <formula>"TBD"</formula>
    </cfRule>
  </conditionalFormatting>
  <conditionalFormatting sqref="N121">
    <cfRule type="cellIs" dxfId="1507" priority="6484" operator="equal">
      <formula>"TBD"</formula>
    </cfRule>
  </conditionalFormatting>
  <conditionalFormatting sqref="N346:N348">
    <cfRule type="cellIs" dxfId="1506" priority="6481" operator="equal">
      <formula>"DECLINED"</formula>
    </cfRule>
  </conditionalFormatting>
  <conditionalFormatting sqref="N346:N348">
    <cfRule type="cellIs" dxfId="1505" priority="6480" operator="equal">
      <formula>"TBD"</formula>
    </cfRule>
  </conditionalFormatting>
  <conditionalFormatting sqref="N346:N348">
    <cfRule type="cellIs" dxfId="1504" priority="6479" operator="equal">
      <formula>"TBD"</formula>
    </cfRule>
  </conditionalFormatting>
  <conditionalFormatting sqref="N112:N114">
    <cfRule type="cellIs" dxfId="1503" priority="6446" operator="equal">
      <formula>"TBD"</formula>
    </cfRule>
  </conditionalFormatting>
  <conditionalFormatting sqref="N112:N114">
    <cfRule type="cellIs" dxfId="1502" priority="6445" operator="equal">
      <formula>"DECLINED"</formula>
    </cfRule>
  </conditionalFormatting>
  <conditionalFormatting sqref="F274">
    <cfRule type="cellIs" dxfId="1501" priority="6376" operator="equal">
      <formula>"NEW ENTRY"</formula>
    </cfRule>
  </conditionalFormatting>
  <conditionalFormatting sqref="F274">
    <cfRule type="cellIs" dxfId="1500" priority="6375" operator="equal">
      <formula>"*NEW ENTRY"</formula>
    </cfRule>
  </conditionalFormatting>
  <conditionalFormatting sqref="F275:F276">
    <cfRule type="cellIs" dxfId="1499" priority="6374" operator="equal">
      <formula>"NEW ENTRY"</formula>
    </cfRule>
  </conditionalFormatting>
  <conditionalFormatting sqref="F275:F276">
    <cfRule type="cellIs" dxfId="1498" priority="6373" operator="equal">
      <formula>"*NEW ENTRY"</formula>
    </cfRule>
  </conditionalFormatting>
  <conditionalFormatting sqref="AE274:AK276">
    <cfRule type="containsErrors" dxfId="1497" priority="6371">
      <formula>ISERROR(AE274)</formula>
    </cfRule>
  </conditionalFormatting>
  <conditionalFormatting sqref="AE274:AP276">
    <cfRule type="cellIs" dxfId="1496" priority="6369" operator="equal">
      <formula>0</formula>
    </cfRule>
  </conditionalFormatting>
  <conditionalFormatting sqref="AL274:AP276">
    <cfRule type="cellIs" dxfId="1495" priority="6368" operator="lessThan">
      <formula>1</formula>
    </cfRule>
  </conditionalFormatting>
  <conditionalFormatting sqref="Y274:AD276">
    <cfRule type="cellIs" dxfId="1494" priority="6367" operator="greaterThan">
      <formula>0</formula>
    </cfRule>
  </conditionalFormatting>
  <conditionalFormatting sqref="Y274:AD276">
    <cfRule type="cellIs" dxfId="1493" priority="6366" operator="equal">
      <formula>0</formula>
    </cfRule>
  </conditionalFormatting>
  <conditionalFormatting sqref="F325:F326">
    <cfRule type="cellIs" dxfId="1492" priority="6351" operator="equal">
      <formula>"NEW ENTRY"</formula>
    </cfRule>
  </conditionalFormatting>
  <conditionalFormatting sqref="F327:F328">
    <cfRule type="cellIs" dxfId="1491" priority="6350" operator="equal">
      <formula>"NEW ENTRY"</formula>
    </cfRule>
  </conditionalFormatting>
  <conditionalFormatting sqref="N325:N328">
    <cfRule type="cellIs" dxfId="1490" priority="6349" operator="equal">
      <formula>"on shelf"</formula>
    </cfRule>
  </conditionalFormatting>
  <conditionalFormatting sqref="AS325:AS328">
    <cfRule type="cellIs" dxfId="1489" priority="6348" operator="equal">
      <formula>0</formula>
    </cfRule>
  </conditionalFormatting>
  <conditionalFormatting sqref="AT325:AX328">
    <cfRule type="containsErrors" dxfId="1488" priority="6345">
      <formula>ISERROR(AT325)</formula>
    </cfRule>
    <cfRule type="cellIs" dxfId="1487" priority="6346" operator="equal">
      <formula>0</formula>
    </cfRule>
    <cfRule type="containsErrors" dxfId="1486" priority="6347">
      <formula>ISERROR(AT325)</formula>
    </cfRule>
  </conditionalFormatting>
  <conditionalFormatting sqref="AY325:AZ328">
    <cfRule type="cellIs" dxfId="1485" priority="6343" operator="greaterThan">
      <formula>1</formula>
    </cfRule>
    <cfRule type="containsErrors" dxfId="1484" priority="6344">
      <formula>ISERROR(AY325)</formula>
    </cfRule>
  </conditionalFormatting>
  <conditionalFormatting sqref="AS325:AZ328">
    <cfRule type="cellIs" dxfId="1483" priority="6342" operator="greaterThan">
      <formula>0</formula>
    </cfRule>
  </conditionalFormatting>
  <conditionalFormatting sqref="T277:X277 T279:X279 T325:X329">
    <cfRule type="containsErrors" dxfId="1482" priority="6340">
      <formula>ISERROR(T277)</formula>
    </cfRule>
  </conditionalFormatting>
  <conditionalFormatting sqref="AE277:AK277 AE279:AK279 AE325:AK329">
    <cfRule type="containsErrors" dxfId="1481" priority="6341">
      <formula>ISERROR(AE277)</formula>
    </cfRule>
  </conditionalFormatting>
  <conditionalFormatting sqref="AE277:AP277 T277:X277 T279:X279 AE279:AP279 AE325:AP329 T325:X329 AR325:AR330">
    <cfRule type="cellIs" dxfId="1480" priority="6339" operator="equal">
      <formula>0</formula>
    </cfRule>
  </conditionalFormatting>
  <conditionalFormatting sqref="AL277:AP277 AL279:AP279 AL325:AP329">
    <cfRule type="cellIs" dxfId="1479" priority="6338" operator="lessThan">
      <formula>1</formula>
    </cfRule>
  </conditionalFormatting>
  <conditionalFormatting sqref="Y277:AD277 Y279:AD279 Y325:AD329">
    <cfRule type="cellIs" dxfId="1478" priority="6337" operator="greaterThan">
      <formula>0</formula>
    </cfRule>
  </conditionalFormatting>
  <conditionalFormatting sqref="Y277:AD277 Y279:AD279 Y325:AD329">
    <cfRule type="cellIs" dxfId="1477" priority="6336" operator="equal">
      <formula>0</formula>
    </cfRule>
  </conditionalFormatting>
  <conditionalFormatting sqref="S278">
    <cfRule type="cellIs" dxfId="1476" priority="6272" operator="greaterThan">
      <formula>0</formula>
    </cfRule>
    <cfRule type="cellIs" dxfId="1475" priority="6273" operator="greaterThan">
      <formula>0</formula>
    </cfRule>
    <cfRule type="cellIs" dxfId="1474" priority="6274" operator="greaterThan">
      <formula>0</formula>
    </cfRule>
  </conditionalFormatting>
  <conditionalFormatting sqref="S278">
    <cfRule type="cellIs" dxfId="1473" priority="6264" operator="greaterThan">
      <formula>0</formula>
    </cfRule>
  </conditionalFormatting>
  <conditionalFormatting sqref="S278">
    <cfRule type="cellIs" dxfId="1472" priority="6259" operator="greaterThan">
      <formula>0</formula>
    </cfRule>
  </conditionalFormatting>
  <conditionalFormatting sqref="T278:X278">
    <cfRule type="containsErrors" dxfId="1471" priority="6250">
      <formula>ISERROR(T278)</formula>
    </cfRule>
  </conditionalFormatting>
  <conditionalFormatting sqref="AE278:AK278">
    <cfRule type="containsErrors" dxfId="1470" priority="6251">
      <formula>ISERROR(AE278)</formula>
    </cfRule>
  </conditionalFormatting>
  <conditionalFormatting sqref="AE278:AP278 T278:X278">
    <cfRule type="cellIs" dxfId="1469" priority="6249" operator="equal">
      <formula>0</formula>
    </cfRule>
  </conditionalFormatting>
  <conditionalFormatting sqref="AL278:AP278">
    <cfRule type="cellIs" dxfId="1468" priority="6248" operator="lessThan">
      <formula>1</formula>
    </cfRule>
  </conditionalFormatting>
  <conditionalFormatting sqref="Y278:AD278">
    <cfRule type="cellIs" dxfId="1467" priority="6247" operator="greaterThan">
      <formula>0</formula>
    </cfRule>
  </conditionalFormatting>
  <conditionalFormatting sqref="Y278:AD278">
    <cfRule type="cellIs" dxfId="1466" priority="6246" operator="equal">
      <formula>0</formula>
    </cfRule>
  </conditionalFormatting>
  <conditionalFormatting sqref="T246:X246">
    <cfRule type="containsErrors" dxfId="1465" priority="6205">
      <formula>ISERROR(T246)</formula>
    </cfRule>
  </conditionalFormatting>
  <conditionalFormatting sqref="AE246:AK246">
    <cfRule type="containsErrors" dxfId="1464" priority="6206">
      <formula>ISERROR(AE246)</formula>
    </cfRule>
  </conditionalFormatting>
  <conditionalFormatting sqref="AR246:AS246 AE246:AP246 T246:X246">
    <cfRule type="cellIs" dxfId="1463" priority="6204" operator="equal">
      <formula>0</formula>
    </cfRule>
  </conditionalFormatting>
  <conditionalFormatting sqref="AT246:AX246">
    <cfRule type="containsErrors" dxfId="1462" priority="6201">
      <formula>ISERROR(AT246)</formula>
    </cfRule>
    <cfRule type="cellIs" dxfId="1461" priority="6202" operator="equal">
      <formula>0</formula>
    </cfRule>
    <cfRule type="containsErrors" dxfId="1460" priority="6203">
      <formula>ISERROR(AT246)</formula>
    </cfRule>
  </conditionalFormatting>
  <conditionalFormatting sqref="AY246:AZ246">
    <cfRule type="cellIs" dxfId="1459" priority="6199" operator="greaterThan">
      <formula>1</formula>
    </cfRule>
    <cfRule type="containsErrors" dxfId="1458" priority="6200">
      <formula>ISERROR(AY246)</formula>
    </cfRule>
  </conditionalFormatting>
  <conditionalFormatting sqref="AL246:AP246">
    <cfRule type="cellIs" dxfId="1457" priority="6198" operator="lessThan">
      <formula>1</formula>
    </cfRule>
  </conditionalFormatting>
  <conditionalFormatting sqref="AS246:AZ246">
    <cfRule type="cellIs" dxfId="1456" priority="6192" operator="greaterThan">
      <formula>0</formula>
    </cfRule>
  </conditionalFormatting>
  <conditionalFormatting sqref="Y246:AD246">
    <cfRule type="cellIs" dxfId="1455" priority="6185" operator="greaterThan">
      <formula>0</formula>
    </cfRule>
  </conditionalFormatting>
  <conditionalFormatting sqref="J246">
    <cfRule type="cellIs" dxfId="1454" priority="6178" operator="lessThan">
      <formula>0</formula>
    </cfRule>
  </conditionalFormatting>
  <conditionalFormatting sqref="Y246:AD246">
    <cfRule type="cellIs" dxfId="1453" priority="6176" operator="equal">
      <formula>0</formula>
    </cfRule>
  </conditionalFormatting>
  <conditionalFormatting sqref="F23:F24">
    <cfRule type="cellIs" dxfId="1452" priority="6165" operator="equal">
      <formula>"NEW ENTRY"</formula>
    </cfRule>
  </conditionalFormatting>
  <conditionalFormatting sqref="M102">
    <cfRule type="cellIs" dxfId="1451" priority="6164" operator="equal">
      <formula>"TBD"</formula>
    </cfRule>
  </conditionalFormatting>
  <conditionalFormatting sqref="N102">
    <cfRule type="cellIs" dxfId="1450" priority="6163" operator="equal">
      <formula>"TBD"</formula>
    </cfRule>
  </conditionalFormatting>
  <conditionalFormatting sqref="M102:N102 M110">
    <cfRule type="cellIs" dxfId="1449" priority="6162" operator="equal">
      <formula>"DECLINED"</formula>
    </cfRule>
  </conditionalFormatting>
  <conditionalFormatting sqref="N102">
    <cfRule type="cellIs" dxfId="1448" priority="6160" operator="equal">
      <formula>"TBD"</formula>
    </cfRule>
    <cfRule type="cellIs" dxfId="1447" priority="6161" operator="equal">
      <formula>"DECLINED"</formula>
    </cfRule>
  </conditionalFormatting>
  <conditionalFormatting sqref="N102">
    <cfRule type="cellIs" dxfId="1446" priority="6157" operator="equal">
      <formula>"TBD"</formula>
    </cfRule>
    <cfRule type="cellIs" dxfId="1445" priority="6158" operator="equal">
      <formula>"TBD"</formula>
    </cfRule>
    <cfRule type="cellIs" dxfId="1444" priority="6159" operator="equal">
      <formula>"TBD"</formula>
    </cfRule>
  </conditionalFormatting>
  <conditionalFormatting sqref="N102">
    <cfRule type="cellIs" dxfId="1443" priority="6156" operator="equal">
      <formula>"TBD"</formula>
    </cfRule>
  </conditionalFormatting>
  <conditionalFormatting sqref="N102">
    <cfRule type="cellIs" dxfId="1442" priority="6155" operator="equal">
      <formula>"TBD"</formula>
    </cfRule>
  </conditionalFormatting>
  <conditionalFormatting sqref="N102">
    <cfRule type="cellIs" dxfId="1441" priority="6154" operator="equal">
      <formula>"DECLINED"</formula>
    </cfRule>
  </conditionalFormatting>
  <conditionalFormatting sqref="N102">
    <cfRule type="cellIs" dxfId="1440" priority="6152" operator="equal">
      <formula>"TBD"</formula>
    </cfRule>
    <cfRule type="cellIs" dxfId="1439" priority="6153" operator="equal">
      <formula>"DECLINED"</formula>
    </cfRule>
  </conditionalFormatting>
  <conditionalFormatting sqref="N102">
    <cfRule type="cellIs" dxfId="1438" priority="6149" operator="equal">
      <formula>"TBD"</formula>
    </cfRule>
    <cfRule type="cellIs" dxfId="1437" priority="6150" operator="equal">
      <formula>"TBD"</formula>
    </cfRule>
    <cfRule type="cellIs" dxfId="1436" priority="6151" operator="equal">
      <formula>"TBD"</formula>
    </cfRule>
  </conditionalFormatting>
  <conditionalFormatting sqref="N102">
    <cfRule type="cellIs" dxfId="1435" priority="6148" operator="equal">
      <formula>"TBD"</formula>
    </cfRule>
  </conditionalFormatting>
  <conditionalFormatting sqref="M102">
    <cfRule type="cellIs" dxfId="1434" priority="6147" operator="equal">
      <formula>"TBD"</formula>
    </cfRule>
  </conditionalFormatting>
  <conditionalFormatting sqref="L102">
    <cfRule type="cellIs" dxfId="1433" priority="6145" operator="equal">
      <formula>"D"</formula>
    </cfRule>
    <cfRule type="cellIs" dxfId="1432" priority="6146" operator="equal">
      <formula>"PA"</formula>
    </cfRule>
  </conditionalFormatting>
  <conditionalFormatting sqref="L102">
    <cfRule type="cellIs" dxfId="1431" priority="6144" operator="equal">
      <formula>"DC'd"</formula>
    </cfRule>
  </conditionalFormatting>
  <conditionalFormatting sqref="N102">
    <cfRule type="cellIs" dxfId="1430" priority="6143" operator="equal">
      <formula>"on shelf"</formula>
    </cfRule>
  </conditionalFormatting>
  <conditionalFormatting sqref="N110">
    <cfRule type="cellIs" dxfId="1429" priority="6142" operator="equal">
      <formula>"TBD"</formula>
    </cfRule>
  </conditionalFormatting>
  <conditionalFormatting sqref="N110">
    <cfRule type="cellIs" dxfId="1428" priority="6141" operator="equal">
      <formula>"DECLINED"</formula>
    </cfRule>
  </conditionalFormatting>
  <conditionalFormatting sqref="N110">
    <cfRule type="cellIs" dxfId="1427" priority="6139" operator="equal">
      <formula>"TBD"</formula>
    </cfRule>
    <cfRule type="cellIs" dxfId="1426" priority="6140" operator="equal">
      <formula>"DECLINED"</formula>
    </cfRule>
  </conditionalFormatting>
  <conditionalFormatting sqref="N110">
    <cfRule type="cellIs" dxfId="1425" priority="6136" operator="equal">
      <formula>"TBD"</formula>
    </cfRule>
    <cfRule type="cellIs" dxfId="1424" priority="6137" operator="equal">
      <formula>"TBD"</formula>
    </cfRule>
    <cfRule type="cellIs" dxfId="1423" priority="6138" operator="equal">
      <formula>"TBD"</formula>
    </cfRule>
  </conditionalFormatting>
  <conditionalFormatting sqref="N110">
    <cfRule type="cellIs" dxfId="1422" priority="6135" operator="equal">
      <formula>"TBD"</formula>
    </cfRule>
  </conditionalFormatting>
  <conditionalFormatting sqref="N110">
    <cfRule type="cellIs" dxfId="1421" priority="6134" operator="equal">
      <formula>"on shelf"</formula>
    </cfRule>
  </conditionalFormatting>
  <conditionalFormatting sqref="F25:F27">
    <cfRule type="cellIs" dxfId="1420" priority="6028" operator="equal">
      <formula>"NEW ENTRY"</formula>
    </cfRule>
  </conditionalFormatting>
  <conditionalFormatting sqref="F277">
    <cfRule type="cellIs" dxfId="1419" priority="6027" operator="equal">
      <formula>"NEW ENTRY"</formula>
    </cfRule>
  </conditionalFormatting>
  <conditionalFormatting sqref="F277">
    <cfRule type="cellIs" dxfId="1418" priority="6026" operator="equal">
      <formula>"*NEW ENTRY"</formula>
    </cfRule>
  </conditionalFormatting>
  <conditionalFormatting sqref="C277:C377">
    <cfRule type="cellIs" dxfId="1417" priority="6021" operator="equal">
      <formula>"*NEW ENTRY"</formula>
    </cfRule>
  </conditionalFormatting>
  <conditionalFormatting sqref="B277:C377">
    <cfRule type="cellIs" dxfId="1416" priority="6020" operator="equal">
      <formula>"*NEW ENTRY"</formula>
    </cfRule>
  </conditionalFormatting>
  <conditionalFormatting sqref="B277:C377">
    <cfRule type="cellIs" dxfId="1415" priority="6019" operator="equal">
      <formula>"zzNEW ENTRY"</formula>
    </cfRule>
  </conditionalFormatting>
  <conditionalFormatting sqref="N80">
    <cfRule type="cellIs" dxfId="1414" priority="5774" operator="equal">
      <formula>"TBD"</formula>
    </cfRule>
  </conditionalFormatting>
  <conditionalFormatting sqref="M80:N80">
    <cfRule type="cellIs" dxfId="1413" priority="5773" operator="equal">
      <formula>"DECLINED"</formula>
    </cfRule>
  </conditionalFormatting>
  <conditionalFormatting sqref="N80">
    <cfRule type="cellIs" dxfId="1412" priority="5771" operator="equal">
      <formula>"TBD"</formula>
    </cfRule>
    <cfRule type="cellIs" dxfId="1411" priority="5772" operator="equal">
      <formula>"DECLINED"</formula>
    </cfRule>
  </conditionalFormatting>
  <conditionalFormatting sqref="N80">
    <cfRule type="cellIs" dxfId="1410" priority="5768" operator="equal">
      <formula>"TBD"</formula>
    </cfRule>
    <cfRule type="cellIs" dxfId="1409" priority="5769" operator="equal">
      <formula>"TBD"</formula>
    </cfRule>
    <cfRule type="cellIs" dxfId="1408" priority="5770" operator="equal">
      <formula>"TBD"</formula>
    </cfRule>
  </conditionalFormatting>
  <conditionalFormatting sqref="N80">
    <cfRule type="cellIs" dxfId="1407" priority="5767" operator="equal">
      <formula>"TBD"</formula>
    </cfRule>
  </conditionalFormatting>
  <conditionalFormatting sqref="M80">
    <cfRule type="cellIs" dxfId="1406" priority="5766" operator="equal">
      <formula>"TBD"</formula>
    </cfRule>
  </conditionalFormatting>
  <conditionalFormatting sqref="N80">
    <cfRule type="cellIs" dxfId="1405" priority="5762" operator="equal">
      <formula>"on shelf"</formula>
    </cfRule>
  </conditionalFormatting>
  <conditionalFormatting sqref="N197:N199">
    <cfRule type="cellIs" dxfId="1404" priority="5759" operator="equal">
      <formula>"TBD"</formula>
    </cfRule>
  </conditionalFormatting>
  <conditionalFormatting sqref="M197:N199">
    <cfRule type="cellIs" dxfId="1403" priority="5758" operator="equal">
      <formula>"DECLINED"</formula>
    </cfRule>
  </conditionalFormatting>
  <conditionalFormatting sqref="N197:N199">
    <cfRule type="cellIs" dxfId="1402" priority="5756" operator="equal">
      <formula>"TBD"</formula>
    </cfRule>
    <cfRule type="cellIs" dxfId="1401" priority="5757" operator="equal">
      <formula>"DECLINED"</formula>
    </cfRule>
  </conditionalFormatting>
  <conditionalFormatting sqref="N197:N199">
    <cfRule type="cellIs" dxfId="1400" priority="5753" operator="equal">
      <formula>"TBD"</formula>
    </cfRule>
    <cfRule type="cellIs" dxfId="1399" priority="5754" operator="equal">
      <formula>"TBD"</formula>
    </cfRule>
    <cfRule type="cellIs" dxfId="1398" priority="5755" operator="equal">
      <formula>"TBD"</formula>
    </cfRule>
  </conditionalFormatting>
  <conditionalFormatting sqref="N197:N199">
    <cfRule type="cellIs" dxfId="1397" priority="5752" operator="equal">
      <formula>"TBD"</formula>
    </cfRule>
  </conditionalFormatting>
  <conditionalFormatting sqref="M197:M199">
    <cfRule type="cellIs" dxfId="1396" priority="5751" operator="equal">
      <formula>"TBD"</formula>
    </cfRule>
  </conditionalFormatting>
  <conditionalFormatting sqref="L197:L199">
    <cfRule type="cellIs" dxfId="1395" priority="5749" operator="equal">
      <formula>"D"</formula>
    </cfRule>
    <cfRule type="cellIs" dxfId="1394" priority="5750" operator="equal">
      <formula>"PA"</formula>
    </cfRule>
  </conditionalFormatting>
  <conditionalFormatting sqref="L197:L199">
    <cfRule type="cellIs" dxfId="1393" priority="5748" operator="equal">
      <formula>"DC'd"</formula>
    </cfRule>
  </conditionalFormatting>
  <conditionalFormatting sqref="N197:N199">
    <cfRule type="cellIs" dxfId="1392" priority="5747" operator="equal">
      <formula>"on shelf"</formula>
    </cfRule>
  </conditionalFormatting>
  <conditionalFormatting sqref="N356:N359 N349:N353">
    <cfRule type="cellIs" dxfId="1391" priority="5746" operator="equal">
      <formula>"TBD"</formula>
    </cfRule>
  </conditionalFormatting>
  <conditionalFormatting sqref="M356:N359 M349:N353 M353:M359">
    <cfRule type="cellIs" dxfId="1390" priority="5745" operator="equal">
      <formula>"DECLINED"</formula>
    </cfRule>
  </conditionalFormatting>
  <conditionalFormatting sqref="N356:N359 N349:N353">
    <cfRule type="cellIs" dxfId="1389" priority="5743" operator="equal">
      <formula>"TBD"</formula>
    </cfRule>
    <cfRule type="cellIs" dxfId="1388" priority="5744" operator="equal">
      <formula>"DECLINED"</formula>
    </cfRule>
  </conditionalFormatting>
  <conditionalFormatting sqref="N356:N359 N349:N353">
    <cfRule type="cellIs" dxfId="1387" priority="5740" operator="equal">
      <formula>"TBD"</formula>
    </cfRule>
    <cfRule type="cellIs" dxfId="1386" priority="5741" operator="equal">
      <formula>"TBD"</formula>
    </cfRule>
    <cfRule type="cellIs" dxfId="1385" priority="5742" operator="equal">
      <formula>"TBD"</formula>
    </cfRule>
  </conditionalFormatting>
  <conditionalFormatting sqref="N356:N359 N349:N353">
    <cfRule type="cellIs" dxfId="1384" priority="5739" operator="equal">
      <formula>"TBD"</formula>
    </cfRule>
  </conditionalFormatting>
  <conditionalFormatting sqref="M349:M359">
    <cfRule type="cellIs" dxfId="1383" priority="5738" operator="equal">
      <formula>"TBD"</formula>
    </cfRule>
  </conditionalFormatting>
  <conditionalFormatting sqref="N356:N359 N349:N353">
    <cfRule type="cellIs" dxfId="1382" priority="5734" operator="equal">
      <formula>"on shelf"</formula>
    </cfRule>
  </conditionalFormatting>
  <conditionalFormatting sqref="N365:N376">
    <cfRule type="cellIs" dxfId="1381" priority="5733" operator="equal">
      <formula>"TBD"</formula>
    </cfRule>
  </conditionalFormatting>
  <conditionalFormatting sqref="M365:N376 M395">
    <cfRule type="cellIs" dxfId="1380" priority="5732" operator="equal">
      <formula>"DECLINED"</formula>
    </cfRule>
  </conditionalFormatting>
  <conditionalFormatting sqref="N365:N376">
    <cfRule type="cellIs" dxfId="1379" priority="5730" operator="equal">
      <formula>"TBD"</formula>
    </cfRule>
    <cfRule type="cellIs" dxfId="1378" priority="5731" operator="equal">
      <formula>"DECLINED"</formula>
    </cfRule>
  </conditionalFormatting>
  <conditionalFormatting sqref="N365:N376">
    <cfRule type="cellIs" dxfId="1377" priority="5727" operator="equal">
      <formula>"TBD"</formula>
    </cfRule>
    <cfRule type="cellIs" dxfId="1376" priority="5728" operator="equal">
      <formula>"TBD"</formula>
    </cfRule>
    <cfRule type="cellIs" dxfId="1375" priority="5729" operator="equal">
      <formula>"TBD"</formula>
    </cfRule>
  </conditionalFormatting>
  <conditionalFormatting sqref="N365:N376">
    <cfRule type="cellIs" dxfId="1374" priority="5726" operator="equal">
      <formula>"TBD"</formula>
    </cfRule>
  </conditionalFormatting>
  <conditionalFormatting sqref="M365:M376 M395">
    <cfRule type="cellIs" dxfId="1373" priority="5725" operator="equal">
      <formula>"TBD"</formula>
    </cfRule>
  </conditionalFormatting>
  <conditionalFormatting sqref="L365:L376">
    <cfRule type="cellIs" dxfId="1372" priority="5723" operator="equal">
      <formula>"D"</formula>
    </cfRule>
    <cfRule type="cellIs" dxfId="1371" priority="5724" operator="equal">
      <formula>"PA"</formula>
    </cfRule>
  </conditionalFormatting>
  <conditionalFormatting sqref="L365:L376">
    <cfRule type="cellIs" dxfId="1370" priority="5722" operator="equal">
      <formula>"DC'd"</formula>
    </cfRule>
  </conditionalFormatting>
  <conditionalFormatting sqref="N365:N376">
    <cfRule type="cellIs" dxfId="1369" priority="5721" operator="equal">
      <formula>"on shelf"</formula>
    </cfRule>
  </conditionalFormatting>
  <conditionalFormatting sqref="F172 E211:F212 F213 F180:F210">
    <cfRule type="cellIs" dxfId="1368" priority="5628" operator="equal">
      <formula>"*NEW ENTRY"</formula>
    </cfRule>
  </conditionalFormatting>
  <conditionalFormatting sqref="F172 E211:F212 F213 F180:F210">
    <cfRule type="cellIs" dxfId="1367" priority="5627" operator="equal">
      <formula>"zzNEW ENTRY"</formula>
    </cfRule>
  </conditionalFormatting>
  <conditionalFormatting sqref="F346:F361 F334:F338 F388:F390 F392:F405">
    <cfRule type="cellIs" dxfId="1366" priority="5626" operator="equal">
      <formula>"*NEW ENTRY"</formula>
    </cfRule>
  </conditionalFormatting>
  <conditionalFormatting sqref="F172 E211:F212 F228:F253 F213 F180:F210">
    <cfRule type="cellIs" dxfId="1365" priority="5624" operator="equal">
      <formula>"NEW ENTRY"</formula>
    </cfRule>
  </conditionalFormatting>
  <conditionalFormatting sqref="T148:X151">
    <cfRule type="containsErrors" dxfId="1364" priority="4722">
      <formula>ISERROR(T148)</formula>
    </cfRule>
  </conditionalFormatting>
  <conditionalFormatting sqref="AE148:AK151">
    <cfRule type="containsErrors" dxfId="1363" priority="4723">
      <formula>ISERROR(AE148)</formula>
    </cfRule>
  </conditionalFormatting>
  <conditionalFormatting sqref="AR148:AR151 AE148:AP151 T148:X151">
    <cfRule type="cellIs" dxfId="1362" priority="4721" operator="equal">
      <formula>0</formula>
    </cfRule>
  </conditionalFormatting>
  <conditionalFormatting sqref="AL148:AP151">
    <cfRule type="cellIs" dxfId="1361" priority="4717" operator="lessThan">
      <formula>1</formula>
    </cfRule>
  </conditionalFormatting>
  <conditionalFormatting sqref="S148:S151">
    <cfRule type="cellIs" dxfId="1360" priority="4714" operator="greaterThan">
      <formula>0</formula>
    </cfRule>
    <cfRule type="cellIs" dxfId="1359" priority="4715" operator="greaterThan">
      <formula>0</formula>
    </cfRule>
    <cfRule type="cellIs" dxfId="1358" priority="4716" operator="greaterThan">
      <formula>0</formula>
    </cfRule>
  </conditionalFormatting>
  <conditionalFormatting sqref="Y148:AD151">
    <cfRule type="cellIs" dxfId="1357" priority="4712" operator="greaterThan">
      <formula>0</formula>
    </cfRule>
  </conditionalFormatting>
  <conditionalFormatting sqref="S148:S151">
    <cfRule type="cellIs" dxfId="1356" priority="4711" operator="greaterThan">
      <formula>0</formula>
    </cfRule>
  </conditionalFormatting>
  <conditionalFormatting sqref="Y148:AD151">
    <cfRule type="cellIs" dxfId="1355" priority="4710" operator="equal">
      <formula>0</formula>
    </cfRule>
  </conditionalFormatting>
  <conditionalFormatting sqref="S148:S151">
    <cfRule type="cellIs" dxfId="1354" priority="4709" operator="greaterThan">
      <formula>0</formula>
    </cfRule>
  </conditionalFormatting>
  <conditionalFormatting sqref="AS148:AS151">
    <cfRule type="cellIs" dxfId="1353" priority="4708" operator="equal">
      <formula>0</formula>
    </cfRule>
  </conditionalFormatting>
  <conditionalFormatting sqref="AT148:AX151">
    <cfRule type="containsErrors" dxfId="1352" priority="4705">
      <formula>ISERROR(AT148)</formula>
    </cfRule>
    <cfRule type="cellIs" dxfId="1351" priority="4706" operator="equal">
      <formula>0</formula>
    </cfRule>
    <cfRule type="containsErrors" dxfId="1350" priority="4707">
      <formula>ISERROR(AT148)</formula>
    </cfRule>
  </conditionalFormatting>
  <conditionalFormatting sqref="AY148:AZ151">
    <cfRule type="cellIs" dxfId="1349" priority="4703" operator="greaterThan">
      <formula>1</formula>
    </cfRule>
    <cfRule type="containsErrors" dxfId="1348" priority="4704">
      <formula>ISERROR(AY148)</formula>
    </cfRule>
  </conditionalFormatting>
  <conditionalFormatting sqref="AS148:AZ151">
    <cfRule type="cellIs" dxfId="1347" priority="4702" operator="greaterThan">
      <formula>0</formula>
    </cfRule>
  </conditionalFormatting>
  <conditionalFormatting sqref="S15">
    <cfRule type="cellIs" dxfId="1346" priority="4600" operator="greaterThan">
      <formula>0</formula>
    </cfRule>
    <cfRule type="cellIs" dxfId="1345" priority="4601" operator="greaterThan">
      <formula>0</formula>
    </cfRule>
    <cfRule type="cellIs" dxfId="1344" priority="4602" operator="greaterThan">
      <formula>0</formula>
    </cfRule>
  </conditionalFormatting>
  <conditionalFormatting sqref="AR116:AS116 AR15:AS15 AR6:AS6">
    <cfRule type="cellIs" dxfId="1343" priority="4598" operator="equal">
      <formula>0</formula>
    </cfRule>
  </conditionalFormatting>
  <conditionalFormatting sqref="AT116:AX116 AT15:AX15 AT6:AX6">
    <cfRule type="containsErrors" dxfId="1342" priority="4595">
      <formula>ISERROR(AT6)</formula>
    </cfRule>
    <cfRule type="cellIs" dxfId="1341" priority="4596" operator="equal">
      <formula>0</formula>
    </cfRule>
    <cfRule type="containsErrors" dxfId="1340" priority="4597">
      <formula>ISERROR(AT6)</formula>
    </cfRule>
  </conditionalFormatting>
  <conditionalFormatting sqref="AS116:AZ116 AS15:AZ15 AS6:AZ6">
    <cfRule type="cellIs" dxfId="1339" priority="4591" operator="greaterThan">
      <formula>0</formula>
    </cfRule>
  </conditionalFormatting>
  <conditionalFormatting sqref="F132">
    <cfRule type="cellIs" dxfId="1338" priority="4576" operator="equal">
      <formula>"NEW ENTRY"</formula>
    </cfRule>
  </conditionalFormatting>
  <conditionalFormatting sqref="F402">
    <cfRule type="cellIs" dxfId="1337" priority="4575" operator="equal">
      <formula>"*NEW ENTRY"</formula>
    </cfRule>
  </conditionalFormatting>
  <conditionalFormatting sqref="F402">
    <cfRule type="cellIs" dxfId="1336" priority="4574" operator="equal">
      <formula>"zzNEW ENTRY"</formula>
    </cfRule>
  </conditionalFormatting>
  <conditionalFormatting sqref="G27">
    <cfRule type="cellIs" dxfId="1335" priority="4480" operator="greaterThan">
      <formula>0</formula>
    </cfRule>
  </conditionalFormatting>
  <conditionalFormatting sqref="D341:D374">
    <cfRule type="cellIs" dxfId="1334" priority="4399" operator="equal">
      <formula>"NEW ENTRY"</formula>
    </cfRule>
  </conditionalFormatting>
  <conditionalFormatting sqref="D1:D408 D433:D1048576">
    <cfRule type="cellIs" dxfId="1333" priority="4392" operator="equal">
      <formula>"Manual Entry"</formula>
    </cfRule>
  </conditionalFormatting>
  <conditionalFormatting sqref="M155:M157 M135:M142 M277:M376 M161:M274 M383:M389 M56:M133 M395:M432 M6:M47">
    <cfRule type="cellIs" dxfId="1332" priority="4262" operator="equal">
      <formula>"TBD"</formula>
    </cfRule>
    <cfRule type="cellIs" dxfId="1331" priority="4263" operator="equal">
      <formula>"TBD"</formula>
    </cfRule>
    <cfRule type="cellIs" dxfId="1330" priority="4264" operator="equal">
      <formula>"TBD"</formula>
    </cfRule>
    <cfRule type="cellIs" dxfId="1329" priority="4265" operator="equal">
      <formula>"TBD"</formula>
    </cfRule>
    <cfRule type="cellIs" dxfId="1328" priority="4266" operator="equal">
      <formula>"DECLINED"</formula>
    </cfRule>
    <cfRule type="cellIs" dxfId="1327" priority="4267" operator="equal">
      <formula>"DC'd"</formula>
    </cfRule>
  </conditionalFormatting>
  <conditionalFormatting sqref="N48:N50">
    <cfRule type="cellIs" dxfId="1326" priority="4241" operator="equal">
      <formula>"TBD"</formula>
    </cfRule>
  </conditionalFormatting>
  <conditionalFormatting sqref="M48:N50">
    <cfRule type="cellIs" dxfId="1325" priority="4240" operator="equal">
      <formula>"DECLINED"</formula>
    </cfRule>
  </conditionalFormatting>
  <conditionalFormatting sqref="N48:N50">
    <cfRule type="cellIs" dxfId="1324" priority="4238" operator="equal">
      <formula>"TBD"</formula>
    </cfRule>
    <cfRule type="cellIs" dxfId="1323" priority="4239" operator="equal">
      <formula>"DECLINED"</formula>
    </cfRule>
  </conditionalFormatting>
  <conditionalFormatting sqref="N48:N50">
    <cfRule type="cellIs" dxfId="1322" priority="4235" operator="equal">
      <formula>"TBD"</formula>
    </cfRule>
    <cfRule type="cellIs" dxfId="1321" priority="4236" operator="equal">
      <formula>"TBD"</formula>
    </cfRule>
    <cfRule type="cellIs" dxfId="1320" priority="4237" operator="equal">
      <formula>"TBD"</formula>
    </cfRule>
  </conditionalFormatting>
  <conditionalFormatting sqref="N48:N50">
    <cfRule type="cellIs" dxfId="1319" priority="4234" operator="equal">
      <formula>"TBD"</formula>
    </cfRule>
  </conditionalFormatting>
  <conditionalFormatting sqref="M48:M50">
    <cfRule type="cellIs" dxfId="1318" priority="4233" operator="equal">
      <formula>"TBD"</formula>
    </cfRule>
  </conditionalFormatting>
  <conditionalFormatting sqref="L48:L50">
    <cfRule type="cellIs" dxfId="1317" priority="4231" operator="equal">
      <formula>"D"</formula>
    </cfRule>
    <cfRule type="cellIs" dxfId="1316" priority="4232" operator="equal">
      <formula>"PA"</formula>
    </cfRule>
  </conditionalFormatting>
  <conditionalFormatting sqref="L48:L50">
    <cfRule type="cellIs" dxfId="1315" priority="4230" operator="equal">
      <formula>"DC'd"</formula>
    </cfRule>
  </conditionalFormatting>
  <conditionalFormatting sqref="N48:N50">
    <cfRule type="cellIs" dxfId="1314" priority="4229" operator="equal">
      <formula>"on shelf"</formula>
    </cfRule>
  </conditionalFormatting>
  <conditionalFormatting sqref="M48:M50">
    <cfRule type="cellIs" dxfId="1313" priority="4223" operator="equal">
      <formula>"TBD"</formula>
    </cfRule>
    <cfRule type="cellIs" dxfId="1312" priority="4224" operator="equal">
      <formula>"TBD"</formula>
    </cfRule>
    <cfRule type="cellIs" dxfId="1311" priority="4225" operator="equal">
      <formula>"TBD"</formula>
    </cfRule>
    <cfRule type="cellIs" dxfId="1310" priority="4226" operator="equal">
      <formula>"TBD"</formula>
    </cfRule>
    <cfRule type="cellIs" dxfId="1309" priority="4227" operator="equal">
      <formula>"DECLINED"</formula>
    </cfRule>
    <cfRule type="cellIs" dxfId="1308" priority="4228" operator="equal">
      <formula>"DC'd"</formula>
    </cfRule>
  </conditionalFormatting>
  <conditionalFormatting sqref="N135:N142 N152:N378 N380:N389 N55:N133 N393:N432 N6:N52">
    <cfRule type="cellIs" dxfId="1307" priority="3955" operator="equal">
      <formula>"on shelf"</formula>
    </cfRule>
    <cfRule type="cellIs" dxfId="1306" priority="3956" operator="equal">
      <formula>"DECLINED"</formula>
    </cfRule>
    <cfRule type="cellIs" dxfId="1305" priority="3957" operator="equal">
      <formula>"DC'd"</formula>
    </cfRule>
  </conditionalFormatting>
  <conditionalFormatting sqref="M200">
    <cfRule type="cellIs" dxfId="1304" priority="3810" operator="equal">
      <formula>"DECLINED"</formula>
    </cfRule>
  </conditionalFormatting>
  <conditionalFormatting sqref="M200">
    <cfRule type="cellIs" dxfId="1303" priority="3809" operator="equal">
      <formula>"TBD"</formula>
    </cfRule>
  </conditionalFormatting>
  <conditionalFormatting sqref="N274">
    <cfRule type="cellIs" dxfId="1302" priority="3808" operator="equal">
      <formula>"TBD"</formula>
    </cfRule>
  </conditionalFormatting>
  <conditionalFormatting sqref="N274">
    <cfRule type="cellIs" dxfId="1301" priority="3807" operator="equal">
      <formula>"DECLINED"</formula>
    </cfRule>
  </conditionalFormatting>
  <conditionalFormatting sqref="N274">
    <cfRule type="cellIs" dxfId="1300" priority="3806" operator="equal">
      <formula>"TBD"</formula>
    </cfRule>
  </conditionalFormatting>
  <conditionalFormatting sqref="N102">
    <cfRule type="cellIs" dxfId="1299" priority="3797" operator="equal">
      <formula>"TBD"</formula>
    </cfRule>
  </conditionalFormatting>
  <conditionalFormatting sqref="N102">
    <cfRule type="cellIs" dxfId="1298" priority="3796" operator="equal">
      <formula>"DECLINED"</formula>
    </cfRule>
  </conditionalFormatting>
  <conditionalFormatting sqref="N102">
    <cfRule type="cellIs" dxfId="1297" priority="3794" operator="equal">
      <formula>"TBD"</formula>
    </cfRule>
    <cfRule type="cellIs" dxfId="1296" priority="3795" operator="equal">
      <formula>"DECLINED"</formula>
    </cfRule>
  </conditionalFormatting>
  <conditionalFormatting sqref="N102">
    <cfRule type="cellIs" dxfId="1295" priority="3791" operator="equal">
      <formula>"TBD"</formula>
    </cfRule>
    <cfRule type="cellIs" dxfId="1294" priority="3792" operator="equal">
      <formula>"TBD"</formula>
    </cfRule>
    <cfRule type="cellIs" dxfId="1293" priority="3793" operator="equal">
      <formula>"TBD"</formula>
    </cfRule>
  </conditionalFormatting>
  <conditionalFormatting sqref="N102">
    <cfRule type="cellIs" dxfId="1292" priority="3790" operator="equal">
      <formula>"TBD"</formula>
    </cfRule>
  </conditionalFormatting>
  <conditionalFormatting sqref="N102">
    <cfRule type="cellIs" dxfId="1291" priority="3789" operator="equal">
      <formula>"TBD"</formula>
    </cfRule>
  </conditionalFormatting>
  <conditionalFormatting sqref="N102">
    <cfRule type="cellIs" dxfId="1290" priority="3788" operator="equal">
      <formula>"DECLINED"</formula>
    </cfRule>
  </conditionalFormatting>
  <conditionalFormatting sqref="N102">
    <cfRule type="cellIs" dxfId="1289" priority="3786" operator="equal">
      <formula>"TBD"</formula>
    </cfRule>
    <cfRule type="cellIs" dxfId="1288" priority="3787" operator="equal">
      <formula>"DECLINED"</formula>
    </cfRule>
  </conditionalFormatting>
  <conditionalFormatting sqref="N102">
    <cfRule type="cellIs" dxfId="1287" priority="3783" operator="equal">
      <formula>"TBD"</formula>
    </cfRule>
    <cfRule type="cellIs" dxfId="1286" priority="3784" operator="equal">
      <formula>"TBD"</formula>
    </cfRule>
    <cfRule type="cellIs" dxfId="1285" priority="3785" operator="equal">
      <formula>"TBD"</formula>
    </cfRule>
  </conditionalFormatting>
  <conditionalFormatting sqref="N102">
    <cfRule type="cellIs" dxfId="1284" priority="3782" operator="equal">
      <formula>"TBD"</formula>
    </cfRule>
  </conditionalFormatting>
  <conditionalFormatting sqref="N102">
    <cfRule type="cellIs" dxfId="1283" priority="3781" operator="equal">
      <formula>"on shelf"</formula>
    </cfRule>
  </conditionalFormatting>
  <conditionalFormatting sqref="N125:N127">
    <cfRule type="cellIs" dxfId="1282" priority="3746" operator="equal">
      <formula>"TBD"</formula>
    </cfRule>
  </conditionalFormatting>
  <conditionalFormatting sqref="N125:N127">
    <cfRule type="cellIs" dxfId="1281" priority="3745" operator="equal">
      <formula>"TBD"</formula>
    </cfRule>
  </conditionalFormatting>
  <conditionalFormatting sqref="N125:N127">
    <cfRule type="cellIs" dxfId="1280" priority="3744" operator="equal">
      <formula>"TBD"</formula>
    </cfRule>
  </conditionalFormatting>
  <conditionalFormatting sqref="N125:N127">
    <cfRule type="cellIs" dxfId="1279" priority="3743" operator="equal">
      <formula>"DECLINED"</formula>
    </cfRule>
  </conditionalFormatting>
  <conditionalFormatting sqref="N125:N127">
    <cfRule type="cellIs" dxfId="1278" priority="3741" operator="equal">
      <formula>"TBD"</formula>
    </cfRule>
    <cfRule type="cellIs" dxfId="1277" priority="3742" operator="equal">
      <formula>"DECLINED"</formula>
    </cfRule>
  </conditionalFormatting>
  <conditionalFormatting sqref="N125:N127">
    <cfRule type="cellIs" dxfId="1276" priority="3738" operator="equal">
      <formula>"TBD"</formula>
    </cfRule>
    <cfRule type="cellIs" dxfId="1275" priority="3739" operator="equal">
      <formula>"TBD"</formula>
    </cfRule>
    <cfRule type="cellIs" dxfId="1274" priority="3740" operator="equal">
      <formula>"TBD"</formula>
    </cfRule>
  </conditionalFormatting>
  <conditionalFormatting sqref="N125:N127">
    <cfRule type="cellIs" dxfId="1273" priority="3737" operator="equal">
      <formula>"TBD"</formula>
    </cfRule>
  </conditionalFormatting>
  <conditionalFormatting sqref="N125:N127">
    <cfRule type="cellIs" dxfId="1272" priority="3736" operator="equal">
      <formula>"TBD"</formula>
    </cfRule>
  </conditionalFormatting>
  <conditionalFormatting sqref="N125:N127">
    <cfRule type="cellIs" dxfId="1271" priority="3735" operator="equal">
      <formula>"DECLINED"</formula>
    </cfRule>
  </conditionalFormatting>
  <conditionalFormatting sqref="N125:N127">
    <cfRule type="cellIs" dxfId="1270" priority="3733" operator="equal">
      <formula>"TBD"</formula>
    </cfRule>
    <cfRule type="cellIs" dxfId="1269" priority="3734" operator="equal">
      <formula>"DECLINED"</formula>
    </cfRule>
  </conditionalFormatting>
  <conditionalFormatting sqref="N125:N127">
    <cfRule type="cellIs" dxfId="1268" priority="3730" operator="equal">
      <formula>"TBD"</formula>
    </cfRule>
    <cfRule type="cellIs" dxfId="1267" priority="3731" operator="equal">
      <formula>"TBD"</formula>
    </cfRule>
    <cfRule type="cellIs" dxfId="1266" priority="3732" operator="equal">
      <formula>"TBD"</formula>
    </cfRule>
  </conditionalFormatting>
  <conditionalFormatting sqref="N125:N127">
    <cfRule type="cellIs" dxfId="1265" priority="3729" operator="equal">
      <formula>"TBD"</formula>
    </cfRule>
  </conditionalFormatting>
  <conditionalFormatting sqref="N125:N127">
    <cfRule type="cellIs" dxfId="1264" priority="3728" operator="equal">
      <formula>"on shelf"</formula>
    </cfRule>
  </conditionalFormatting>
  <conditionalFormatting sqref="N125:N127">
    <cfRule type="cellIs" dxfId="1263" priority="3727" operator="equal">
      <formula>"TBD"</formula>
    </cfRule>
  </conditionalFormatting>
  <conditionalFormatting sqref="N125:N127">
    <cfRule type="cellIs" dxfId="1262" priority="3726" operator="equal">
      <formula>"DECLINED"</formula>
    </cfRule>
  </conditionalFormatting>
  <conditionalFormatting sqref="N125:N127">
    <cfRule type="cellIs" dxfId="1261" priority="3724" operator="equal">
      <formula>"TBD"</formula>
    </cfRule>
    <cfRule type="cellIs" dxfId="1260" priority="3725" operator="equal">
      <formula>"DECLINED"</formula>
    </cfRule>
  </conditionalFormatting>
  <conditionalFormatting sqref="N125:N127">
    <cfRule type="cellIs" dxfId="1259" priority="3721" operator="equal">
      <formula>"TBD"</formula>
    </cfRule>
    <cfRule type="cellIs" dxfId="1258" priority="3722" operator="equal">
      <formula>"TBD"</formula>
    </cfRule>
    <cfRule type="cellIs" dxfId="1257" priority="3723" operator="equal">
      <formula>"TBD"</formula>
    </cfRule>
  </conditionalFormatting>
  <conditionalFormatting sqref="N125:N127">
    <cfRule type="cellIs" dxfId="1256" priority="3720" operator="equal">
      <formula>"TBD"</formula>
    </cfRule>
  </conditionalFormatting>
  <conditionalFormatting sqref="N125:N127">
    <cfRule type="cellIs" dxfId="1255" priority="3719" operator="equal">
      <formula>"TBD"</formula>
    </cfRule>
  </conditionalFormatting>
  <conditionalFormatting sqref="N125:N127">
    <cfRule type="cellIs" dxfId="1254" priority="3718" operator="equal">
      <formula>"DECLINED"</formula>
    </cfRule>
  </conditionalFormatting>
  <conditionalFormatting sqref="N125:N127">
    <cfRule type="cellIs" dxfId="1253" priority="3716" operator="equal">
      <formula>"TBD"</formula>
    </cfRule>
    <cfRule type="cellIs" dxfId="1252" priority="3717" operator="equal">
      <formula>"DECLINED"</formula>
    </cfRule>
  </conditionalFormatting>
  <conditionalFormatting sqref="N125:N127">
    <cfRule type="cellIs" dxfId="1251" priority="3713" operator="equal">
      <formula>"TBD"</formula>
    </cfRule>
    <cfRule type="cellIs" dxfId="1250" priority="3714" operator="equal">
      <formula>"TBD"</formula>
    </cfRule>
    <cfRule type="cellIs" dxfId="1249" priority="3715" operator="equal">
      <formula>"TBD"</formula>
    </cfRule>
  </conditionalFormatting>
  <conditionalFormatting sqref="N125:N127">
    <cfRule type="cellIs" dxfId="1248" priority="3712" operator="equal">
      <formula>"TBD"</formula>
    </cfRule>
  </conditionalFormatting>
  <conditionalFormatting sqref="N125:N127">
    <cfRule type="cellIs" dxfId="1247" priority="3711" operator="equal">
      <formula>"on shelf"</formula>
    </cfRule>
  </conditionalFormatting>
  <conditionalFormatting sqref="N175:N181">
    <cfRule type="cellIs" dxfId="1246" priority="3674" operator="equal">
      <formula>"TBD"</formula>
    </cfRule>
  </conditionalFormatting>
  <conditionalFormatting sqref="N175:N181">
    <cfRule type="cellIs" dxfId="1245" priority="3673" operator="equal">
      <formula>"TBD"</formula>
    </cfRule>
  </conditionalFormatting>
  <conditionalFormatting sqref="N175:N181">
    <cfRule type="cellIs" dxfId="1244" priority="3672" operator="equal">
      <formula>"TBD"</formula>
    </cfRule>
  </conditionalFormatting>
  <conditionalFormatting sqref="N175:N181">
    <cfRule type="cellIs" dxfId="1243" priority="3671" operator="equal">
      <formula>"DECLINED"</formula>
    </cfRule>
  </conditionalFormatting>
  <conditionalFormatting sqref="N175:N181">
    <cfRule type="cellIs" dxfId="1242" priority="3669" operator="equal">
      <formula>"TBD"</formula>
    </cfRule>
    <cfRule type="cellIs" dxfId="1241" priority="3670" operator="equal">
      <formula>"DECLINED"</formula>
    </cfRule>
  </conditionalFormatting>
  <conditionalFormatting sqref="N175:N181">
    <cfRule type="cellIs" dxfId="1240" priority="3666" operator="equal">
      <formula>"TBD"</formula>
    </cfRule>
    <cfRule type="cellIs" dxfId="1239" priority="3667" operator="equal">
      <formula>"TBD"</formula>
    </cfRule>
    <cfRule type="cellIs" dxfId="1238" priority="3668" operator="equal">
      <formula>"TBD"</formula>
    </cfRule>
  </conditionalFormatting>
  <conditionalFormatting sqref="N175:N181">
    <cfRule type="cellIs" dxfId="1237" priority="3665" operator="equal">
      <formula>"TBD"</formula>
    </cfRule>
  </conditionalFormatting>
  <conditionalFormatting sqref="N175:N181">
    <cfRule type="cellIs" dxfId="1236" priority="3664" operator="equal">
      <formula>"TBD"</formula>
    </cfRule>
  </conditionalFormatting>
  <conditionalFormatting sqref="N175:N181">
    <cfRule type="cellIs" dxfId="1235" priority="3663" operator="equal">
      <formula>"DECLINED"</formula>
    </cfRule>
  </conditionalFormatting>
  <conditionalFormatting sqref="N175:N181">
    <cfRule type="cellIs" dxfId="1234" priority="3661" operator="equal">
      <formula>"TBD"</formula>
    </cfRule>
    <cfRule type="cellIs" dxfId="1233" priority="3662" operator="equal">
      <formula>"DECLINED"</formula>
    </cfRule>
  </conditionalFormatting>
  <conditionalFormatting sqref="N175:N181">
    <cfRule type="cellIs" dxfId="1232" priority="3658" operator="equal">
      <formula>"TBD"</formula>
    </cfRule>
    <cfRule type="cellIs" dxfId="1231" priority="3659" operator="equal">
      <formula>"TBD"</formula>
    </cfRule>
    <cfRule type="cellIs" dxfId="1230" priority="3660" operator="equal">
      <formula>"TBD"</formula>
    </cfRule>
  </conditionalFormatting>
  <conditionalFormatting sqref="N175:N181">
    <cfRule type="cellIs" dxfId="1229" priority="3657" operator="equal">
      <formula>"TBD"</formula>
    </cfRule>
  </conditionalFormatting>
  <conditionalFormatting sqref="N175:N181">
    <cfRule type="cellIs" dxfId="1228" priority="3656" operator="equal">
      <formula>"on shelf"</formula>
    </cfRule>
  </conditionalFormatting>
  <conditionalFormatting sqref="N175:N181">
    <cfRule type="cellIs" dxfId="1227" priority="3655" operator="equal">
      <formula>"TBD"</formula>
    </cfRule>
  </conditionalFormatting>
  <conditionalFormatting sqref="N175:N181">
    <cfRule type="cellIs" dxfId="1226" priority="3654" operator="equal">
      <formula>"DECLINED"</formula>
    </cfRule>
  </conditionalFormatting>
  <conditionalFormatting sqref="N175:N181">
    <cfRule type="cellIs" dxfId="1225" priority="3652" operator="equal">
      <formula>"TBD"</formula>
    </cfRule>
    <cfRule type="cellIs" dxfId="1224" priority="3653" operator="equal">
      <formula>"DECLINED"</formula>
    </cfRule>
  </conditionalFormatting>
  <conditionalFormatting sqref="N175:N181">
    <cfRule type="cellIs" dxfId="1223" priority="3649" operator="equal">
      <formula>"TBD"</formula>
    </cfRule>
    <cfRule type="cellIs" dxfId="1222" priority="3650" operator="equal">
      <formula>"TBD"</formula>
    </cfRule>
    <cfRule type="cellIs" dxfId="1221" priority="3651" operator="equal">
      <formula>"TBD"</formula>
    </cfRule>
  </conditionalFormatting>
  <conditionalFormatting sqref="N175:N181">
    <cfRule type="cellIs" dxfId="1220" priority="3648" operator="equal">
      <formula>"TBD"</formula>
    </cfRule>
  </conditionalFormatting>
  <conditionalFormatting sqref="N175:N181">
    <cfRule type="cellIs" dxfId="1219" priority="3647" operator="equal">
      <formula>"TBD"</formula>
    </cfRule>
  </conditionalFormatting>
  <conditionalFormatting sqref="N175:N181">
    <cfRule type="cellIs" dxfId="1218" priority="3646" operator="equal">
      <formula>"DECLINED"</formula>
    </cfRule>
  </conditionalFormatting>
  <conditionalFormatting sqref="N175:N181">
    <cfRule type="cellIs" dxfId="1217" priority="3644" operator="equal">
      <formula>"TBD"</formula>
    </cfRule>
    <cfRule type="cellIs" dxfId="1216" priority="3645" operator="equal">
      <formula>"DECLINED"</formula>
    </cfRule>
  </conditionalFormatting>
  <conditionalFormatting sqref="N175:N181">
    <cfRule type="cellIs" dxfId="1215" priority="3641" operator="equal">
      <formula>"TBD"</formula>
    </cfRule>
    <cfRule type="cellIs" dxfId="1214" priority="3642" operator="equal">
      <formula>"TBD"</formula>
    </cfRule>
    <cfRule type="cellIs" dxfId="1213" priority="3643" operator="equal">
      <formula>"TBD"</formula>
    </cfRule>
  </conditionalFormatting>
  <conditionalFormatting sqref="N175:N181">
    <cfRule type="cellIs" dxfId="1212" priority="3640" operator="equal">
      <formula>"TBD"</formula>
    </cfRule>
  </conditionalFormatting>
  <conditionalFormatting sqref="N175:N181">
    <cfRule type="cellIs" dxfId="1211" priority="3639" operator="equal">
      <formula>"on shelf"</formula>
    </cfRule>
  </conditionalFormatting>
  <conditionalFormatting sqref="N180">
    <cfRule type="cellIs" dxfId="1210" priority="3638" operator="equal">
      <formula>"TBD"</formula>
    </cfRule>
  </conditionalFormatting>
  <conditionalFormatting sqref="N180">
    <cfRule type="cellIs" dxfId="1209" priority="3637" operator="equal">
      <formula>"TBD"</formula>
    </cfRule>
  </conditionalFormatting>
  <conditionalFormatting sqref="N180">
    <cfRule type="cellIs" dxfId="1208" priority="3636" operator="equal">
      <formula>"TBD"</formula>
    </cfRule>
  </conditionalFormatting>
  <conditionalFormatting sqref="N180">
    <cfRule type="cellIs" dxfId="1207" priority="3635" operator="equal">
      <formula>"DECLINED"</formula>
    </cfRule>
  </conditionalFormatting>
  <conditionalFormatting sqref="N180">
    <cfRule type="cellIs" dxfId="1206" priority="3633" operator="equal">
      <formula>"TBD"</formula>
    </cfRule>
    <cfRule type="cellIs" dxfId="1205" priority="3634" operator="equal">
      <formula>"DECLINED"</formula>
    </cfRule>
  </conditionalFormatting>
  <conditionalFormatting sqref="N180">
    <cfRule type="cellIs" dxfId="1204" priority="3630" operator="equal">
      <formula>"TBD"</formula>
    </cfRule>
    <cfRule type="cellIs" dxfId="1203" priority="3631" operator="equal">
      <formula>"TBD"</formula>
    </cfRule>
    <cfRule type="cellIs" dxfId="1202" priority="3632" operator="equal">
      <formula>"TBD"</formula>
    </cfRule>
  </conditionalFormatting>
  <conditionalFormatting sqref="N180">
    <cfRule type="cellIs" dxfId="1201" priority="3629" operator="equal">
      <formula>"TBD"</formula>
    </cfRule>
  </conditionalFormatting>
  <conditionalFormatting sqref="N180">
    <cfRule type="cellIs" dxfId="1200" priority="3628" operator="equal">
      <formula>"TBD"</formula>
    </cfRule>
  </conditionalFormatting>
  <conditionalFormatting sqref="N180">
    <cfRule type="cellIs" dxfId="1199" priority="3627" operator="equal">
      <formula>"DECLINED"</formula>
    </cfRule>
  </conditionalFormatting>
  <conditionalFormatting sqref="N180">
    <cfRule type="cellIs" dxfId="1198" priority="3625" operator="equal">
      <formula>"TBD"</formula>
    </cfRule>
    <cfRule type="cellIs" dxfId="1197" priority="3626" operator="equal">
      <formula>"DECLINED"</formula>
    </cfRule>
  </conditionalFormatting>
  <conditionalFormatting sqref="N180">
    <cfRule type="cellIs" dxfId="1196" priority="3622" operator="equal">
      <formula>"TBD"</formula>
    </cfRule>
    <cfRule type="cellIs" dxfId="1195" priority="3623" operator="equal">
      <formula>"TBD"</formula>
    </cfRule>
    <cfRule type="cellIs" dxfId="1194" priority="3624" operator="equal">
      <formula>"TBD"</formula>
    </cfRule>
  </conditionalFormatting>
  <conditionalFormatting sqref="N180">
    <cfRule type="cellIs" dxfId="1193" priority="3621" operator="equal">
      <formula>"TBD"</formula>
    </cfRule>
  </conditionalFormatting>
  <conditionalFormatting sqref="N180">
    <cfRule type="cellIs" dxfId="1192" priority="3620" operator="equal">
      <formula>"on shelf"</formula>
    </cfRule>
  </conditionalFormatting>
  <conditionalFormatting sqref="N180">
    <cfRule type="cellIs" dxfId="1191" priority="3619" operator="equal">
      <formula>"TBD"</formula>
    </cfRule>
  </conditionalFormatting>
  <conditionalFormatting sqref="N180">
    <cfRule type="cellIs" dxfId="1190" priority="3618" operator="equal">
      <formula>"DECLINED"</formula>
    </cfRule>
  </conditionalFormatting>
  <conditionalFormatting sqref="N180">
    <cfRule type="cellIs" dxfId="1189" priority="3616" operator="equal">
      <formula>"TBD"</formula>
    </cfRule>
    <cfRule type="cellIs" dxfId="1188" priority="3617" operator="equal">
      <formula>"DECLINED"</formula>
    </cfRule>
  </conditionalFormatting>
  <conditionalFormatting sqref="N180">
    <cfRule type="cellIs" dxfId="1187" priority="3613" operator="equal">
      <formula>"TBD"</formula>
    </cfRule>
    <cfRule type="cellIs" dxfId="1186" priority="3614" operator="equal">
      <formula>"TBD"</formula>
    </cfRule>
    <cfRule type="cellIs" dxfId="1185" priority="3615" operator="equal">
      <formula>"TBD"</formula>
    </cfRule>
  </conditionalFormatting>
  <conditionalFormatting sqref="N180">
    <cfRule type="cellIs" dxfId="1184" priority="3612" operator="equal">
      <formula>"TBD"</formula>
    </cfRule>
  </conditionalFormatting>
  <conditionalFormatting sqref="N180">
    <cfRule type="cellIs" dxfId="1183" priority="3611" operator="equal">
      <formula>"TBD"</formula>
    </cfRule>
  </conditionalFormatting>
  <conditionalFormatting sqref="N180">
    <cfRule type="cellIs" dxfId="1182" priority="3610" operator="equal">
      <formula>"DECLINED"</formula>
    </cfRule>
  </conditionalFormatting>
  <conditionalFormatting sqref="N180">
    <cfRule type="cellIs" dxfId="1181" priority="3608" operator="equal">
      <formula>"TBD"</formula>
    </cfRule>
    <cfRule type="cellIs" dxfId="1180" priority="3609" operator="equal">
      <formula>"DECLINED"</formula>
    </cfRule>
  </conditionalFormatting>
  <conditionalFormatting sqref="N180">
    <cfRule type="cellIs" dxfId="1179" priority="3605" operator="equal">
      <formula>"TBD"</formula>
    </cfRule>
    <cfRule type="cellIs" dxfId="1178" priority="3606" operator="equal">
      <formula>"TBD"</formula>
    </cfRule>
    <cfRule type="cellIs" dxfId="1177" priority="3607" operator="equal">
      <formula>"TBD"</formula>
    </cfRule>
  </conditionalFormatting>
  <conditionalFormatting sqref="N180">
    <cfRule type="cellIs" dxfId="1176" priority="3604" operator="equal">
      <formula>"TBD"</formula>
    </cfRule>
  </conditionalFormatting>
  <conditionalFormatting sqref="N180">
    <cfRule type="cellIs" dxfId="1175" priority="3603" operator="equal">
      <formula>"on shelf"</formula>
    </cfRule>
  </conditionalFormatting>
  <conditionalFormatting sqref="N181">
    <cfRule type="cellIs" dxfId="1174" priority="3602" operator="equal">
      <formula>"TBD"</formula>
    </cfRule>
  </conditionalFormatting>
  <conditionalFormatting sqref="N181">
    <cfRule type="cellIs" dxfId="1173" priority="3601" operator="equal">
      <formula>"TBD"</formula>
    </cfRule>
  </conditionalFormatting>
  <conditionalFormatting sqref="N181">
    <cfRule type="cellIs" dxfId="1172" priority="3600" operator="equal">
      <formula>"TBD"</formula>
    </cfRule>
  </conditionalFormatting>
  <conditionalFormatting sqref="N181">
    <cfRule type="cellIs" dxfId="1171" priority="3599" operator="equal">
      <formula>"DECLINED"</formula>
    </cfRule>
  </conditionalFormatting>
  <conditionalFormatting sqref="N181">
    <cfRule type="cellIs" dxfId="1170" priority="3597" operator="equal">
      <formula>"TBD"</formula>
    </cfRule>
    <cfRule type="cellIs" dxfId="1169" priority="3598" operator="equal">
      <formula>"DECLINED"</formula>
    </cfRule>
  </conditionalFormatting>
  <conditionalFormatting sqref="N181">
    <cfRule type="cellIs" dxfId="1168" priority="3594" operator="equal">
      <formula>"TBD"</formula>
    </cfRule>
    <cfRule type="cellIs" dxfId="1167" priority="3595" operator="equal">
      <formula>"TBD"</formula>
    </cfRule>
    <cfRule type="cellIs" dxfId="1166" priority="3596" operator="equal">
      <formula>"TBD"</formula>
    </cfRule>
  </conditionalFormatting>
  <conditionalFormatting sqref="N181">
    <cfRule type="cellIs" dxfId="1165" priority="3593" operator="equal">
      <formula>"TBD"</formula>
    </cfRule>
  </conditionalFormatting>
  <conditionalFormatting sqref="N181">
    <cfRule type="cellIs" dxfId="1164" priority="3592" operator="equal">
      <formula>"TBD"</formula>
    </cfRule>
  </conditionalFormatting>
  <conditionalFormatting sqref="N181">
    <cfRule type="cellIs" dxfId="1163" priority="3591" operator="equal">
      <formula>"DECLINED"</formula>
    </cfRule>
  </conditionalFormatting>
  <conditionalFormatting sqref="N181">
    <cfRule type="cellIs" dxfId="1162" priority="3589" operator="equal">
      <formula>"TBD"</formula>
    </cfRule>
    <cfRule type="cellIs" dxfId="1161" priority="3590" operator="equal">
      <formula>"DECLINED"</formula>
    </cfRule>
  </conditionalFormatting>
  <conditionalFormatting sqref="N181">
    <cfRule type="cellIs" dxfId="1160" priority="3586" operator="equal">
      <formula>"TBD"</formula>
    </cfRule>
    <cfRule type="cellIs" dxfId="1159" priority="3587" operator="equal">
      <formula>"TBD"</formula>
    </cfRule>
    <cfRule type="cellIs" dxfId="1158" priority="3588" operator="equal">
      <formula>"TBD"</formula>
    </cfRule>
  </conditionalFormatting>
  <conditionalFormatting sqref="N181">
    <cfRule type="cellIs" dxfId="1157" priority="3585" operator="equal">
      <formula>"TBD"</formula>
    </cfRule>
  </conditionalFormatting>
  <conditionalFormatting sqref="N181">
    <cfRule type="cellIs" dxfId="1156" priority="3584" operator="equal">
      <formula>"on shelf"</formula>
    </cfRule>
  </conditionalFormatting>
  <conditionalFormatting sqref="N181">
    <cfRule type="cellIs" dxfId="1155" priority="3583" operator="equal">
      <formula>"TBD"</formula>
    </cfRule>
  </conditionalFormatting>
  <conditionalFormatting sqref="N181">
    <cfRule type="cellIs" dxfId="1154" priority="3582" operator="equal">
      <formula>"DECLINED"</formula>
    </cfRule>
  </conditionalFormatting>
  <conditionalFormatting sqref="N181">
    <cfRule type="cellIs" dxfId="1153" priority="3580" operator="equal">
      <formula>"TBD"</formula>
    </cfRule>
    <cfRule type="cellIs" dxfId="1152" priority="3581" operator="equal">
      <formula>"DECLINED"</formula>
    </cfRule>
  </conditionalFormatting>
  <conditionalFormatting sqref="N181">
    <cfRule type="cellIs" dxfId="1151" priority="3577" operator="equal">
      <formula>"TBD"</formula>
    </cfRule>
    <cfRule type="cellIs" dxfId="1150" priority="3578" operator="equal">
      <formula>"TBD"</formula>
    </cfRule>
    <cfRule type="cellIs" dxfId="1149" priority="3579" operator="equal">
      <formula>"TBD"</formula>
    </cfRule>
  </conditionalFormatting>
  <conditionalFormatting sqref="N181">
    <cfRule type="cellIs" dxfId="1148" priority="3576" operator="equal">
      <formula>"TBD"</formula>
    </cfRule>
  </conditionalFormatting>
  <conditionalFormatting sqref="N181">
    <cfRule type="cellIs" dxfId="1147" priority="3575" operator="equal">
      <formula>"TBD"</formula>
    </cfRule>
  </conditionalFormatting>
  <conditionalFormatting sqref="N181">
    <cfRule type="cellIs" dxfId="1146" priority="3574" operator="equal">
      <formula>"DECLINED"</formula>
    </cfRule>
  </conditionalFormatting>
  <conditionalFormatting sqref="N181">
    <cfRule type="cellIs" dxfId="1145" priority="3572" operator="equal">
      <formula>"TBD"</formula>
    </cfRule>
    <cfRule type="cellIs" dxfId="1144" priority="3573" operator="equal">
      <formula>"DECLINED"</formula>
    </cfRule>
  </conditionalFormatting>
  <conditionalFormatting sqref="N181">
    <cfRule type="cellIs" dxfId="1143" priority="3569" operator="equal">
      <formula>"TBD"</formula>
    </cfRule>
    <cfRule type="cellIs" dxfId="1142" priority="3570" operator="equal">
      <formula>"TBD"</formula>
    </cfRule>
    <cfRule type="cellIs" dxfId="1141" priority="3571" operator="equal">
      <formula>"TBD"</formula>
    </cfRule>
  </conditionalFormatting>
  <conditionalFormatting sqref="N181">
    <cfRule type="cellIs" dxfId="1140" priority="3568" operator="equal">
      <formula>"TBD"</formula>
    </cfRule>
  </conditionalFormatting>
  <conditionalFormatting sqref="N181">
    <cfRule type="cellIs" dxfId="1139" priority="3567" operator="equal">
      <formula>"on shelf"</formula>
    </cfRule>
  </conditionalFormatting>
  <conditionalFormatting sqref="N397:N398">
    <cfRule type="cellIs" dxfId="1138" priority="3564" operator="equal">
      <formula>"TBD"</formula>
    </cfRule>
  </conditionalFormatting>
  <conditionalFormatting sqref="N397:N398">
    <cfRule type="cellIs" dxfId="1137" priority="3563" operator="equal">
      <formula>"DECLINED"</formula>
    </cfRule>
  </conditionalFormatting>
  <conditionalFormatting sqref="N397:N398">
    <cfRule type="cellIs" dxfId="1136" priority="3561" operator="equal">
      <formula>"TBD"</formula>
    </cfRule>
    <cfRule type="cellIs" dxfId="1135" priority="3562" operator="equal">
      <formula>"DECLINED"</formula>
    </cfRule>
  </conditionalFormatting>
  <conditionalFormatting sqref="N397:N398">
    <cfRule type="cellIs" dxfId="1134" priority="3558" operator="equal">
      <formula>"TBD"</formula>
    </cfRule>
    <cfRule type="cellIs" dxfId="1133" priority="3559" operator="equal">
      <formula>"TBD"</formula>
    </cfRule>
    <cfRule type="cellIs" dxfId="1132" priority="3560" operator="equal">
      <formula>"TBD"</formula>
    </cfRule>
  </conditionalFormatting>
  <conditionalFormatting sqref="N397:N398">
    <cfRule type="cellIs" dxfId="1131" priority="3557" operator="equal">
      <formula>"TBD"</formula>
    </cfRule>
  </conditionalFormatting>
  <conditionalFormatting sqref="J353:J359">
    <cfRule type="cellIs" dxfId="1130" priority="3556" operator="lessThan">
      <formula>0</formula>
    </cfRule>
  </conditionalFormatting>
  <conditionalFormatting sqref="N315:N322">
    <cfRule type="cellIs" dxfId="1129" priority="3497" operator="equal">
      <formula>"TBD"</formula>
    </cfRule>
  </conditionalFormatting>
  <conditionalFormatting sqref="N315:N322">
    <cfRule type="cellIs" dxfId="1128" priority="3496" operator="equal">
      <formula>"DECLINED"</formula>
    </cfRule>
  </conditionalFormatting>
  <conditionalFormatting sqref="N340:N341">
    <cfRule type="cellIs" dxfId="1127" priority="3495" operator="equal">
      <formula>"DECLINED"</formula>
    </cfRule>
  </conditionalFormatting>
  <conditionalFormatting sqref="N300">
    <cfRule type="cellIs" dxfId="1126" priority="3494" operator="equal">
      <formula>"DECLINED"</formula>
    </cfRule>
  </conditionalFormatting>
  <conditionalFormatting sqref="C275:C276">
    <cfRule type="cellIs" dxfId="1125" priority="3462" operator="equal">
      <formula>"*NEW ENTRY"</formula>
    </cfRule>
  </conditionalFormatting>
  <conditionalFormatting sqref="C275:C276">
    <cfRule type="cellIs" dxfId="1124" priority="3461" operator="equal">
      <formula>"*NEW ENTRY"</formula>
    </cfRule>
  </conditionalFormatting>
  <conditionalFormatting sqref="C275:C276">
    <cfRule type="cellIs" dxfId="1123" priority="3460" operator="equal">
      <formula>"zzNEW ENTRY"</formula>
    </cfRule>
  </conditionalFormatting>
  <conditionalFormatting sqref="N270:N276">
    <cfRule type="cellIs" dxfId="1122" priority="3458" operator="equal">
      <formula>"TBD"</formula>
    </cfRule>
  </conditionalFormatting>
  <conditionalFormatting sqref="M275:N276">
    <cfRule type="cellIs" dxfId="1121" priority="3457" operator="equal">
      <formula>"DECLINED"</formula>
    </cfRule>
  </conditionalFormatting>
  <conditionalFormatting sqref="N270:N276">
    <cfRule type="cellIs" dxfId="1120" priority="3455" operator="equal">
      <formula>"TBD"</formula>
    </cfRule>
    <cfRule type="cellIs" dxfId="1119" priority="3456" operator="equal">
      <formula>"DECLINED"</formula>
    </cfRule>
  </conditionalFormatting>
  <conditionalFormatting sqref="N270:N276">
    <cfRule type="cellIs" dxfId="1118" priority="3452" operator="equal">
      <formula>"TBD"</formula>
    </cfRule>
    <cfRule type="cellIs" dxfId="1117" priority="3453" operator="equal">
      <formula>"TBD"</formula>
    </cfRule>
    <cfRule type="cellIs" dxfId="1116" priority="3454" operator="equal">
      <formula>"TBD"</formula>
    </cfRule>
  </conditionalFormatting>
  <conditionalFormatting sqref="M275:M276">
    <cfRule type="cellIs" dxfId="1115" priority="3451" operator="equal">
      <formula>"TBD"</formula>
    </cfRule>
  </conditionalFormatting>
  <conditionalFormatting sqref="L275:L276">
    <cfRule type="cellIs" dxfId="1114" priority="3449" operator="equal">
      <formula>"D"</formula>
    </cfRule>
    <cfRule type="cellIs" dxfId="1113" priority="3450" operator="equal">
      <formula>"PA"</formula>
    </cfRule>
  </conditionalFormatting>
  <conditionalFormatting sqref="L275:L276">
    <cfRule type="cellIs" dxfId="1112" priority="3448" operator="equal">
      <formula>"DC'd"</formula>
    </cfRule>
  </conditionalFormatting>
  <conditionalFormatting sqref="N270:N276">
    <cfRule type="cellIs" dxfId="1111" priority="3447" operator="equal">
      <formula>"on shelf"</formula>
    </cfRule>
  </conditionalFormatting>
  <conditionalFormatting sqref="M275:M276">
    <cfRule type="cellIs" dxfId="1110" priority="3441" operator="equal">
      <formula>"TBD"</formula>
    </cfRule>
    <cfRule type="cellIs" dxfId="1109" priority="3442" operator="equal">
      <formula>"TBD"</formula>
    </cfRule>
    <cfRule type="cellIs" dxfId="1108" priority="3443" operator="equal">
      <formula>"TBD"</formula>
    </cfRule>
    <cfRule type="cellIs" dxfId="1107" priority="3444" operator="equal">
      <formula>"TBD"</formula>
    </cfRule>
    <cfRule type="cellIs" dxfId="1106" priority="3445" operator="equal">
      <formula>"DECLINED"</formula>
    </cfRule>
    <cfRule type="cellIs" dxfId="1105" priority="3446" operator="equal">
      <formula>"DC'd"</formula>
    </cfRule>
  </conditionalFormatting>
  <conditionalFormatting sqref="N270:N276">
    <cfRule type="cellIs" dxfId="1104" priority="3438" operator="equal">
      <formula>"on shelf"</formula>
    </cfRule>
    <cfRule type="cellIs" dxfId="1103" priority="3439" operator="equal">
      <formula>"DECLINED"</formula>
    </cfRule>
    <cfRule type="cellIs" dxfId="1102" priority="3440" operator="equal">
      <formula>"DC'd"</formula>
    </cfRule>
  </conditionalFormatting>
  <conditionalFormatting sqref="N270:N276">
    <cfRule type="cellIs" dxfId="1101" priority="3437" operator="equal">
      <formula>"TBD"</formula>
    </cfRule>
  </conditionalFormatting>
  <conditionalFormatting sqref="N270:N276">
    <cfRule type="cellIs" dxfId="1100" priority="3436" operator="equal">
      <formula>"DECLINED"</formula>
    </cfRule>
  </conditionalFormatting>
  <conditionalFormatting sqref="N270:N276">
    <cfRule type="cellIs" dxfId="1099" priority="3435" operator="equal">
      <formula>"TBD"</formula>
    </cfRule>
  </conditionalFormatting>
  <conditionalFormatting sqref="N134">
    <cfRule type="cellIs" dxfId="1098" priority="3406" operator="equal">
      <formula>"TBD"</formula>
    </cfRule>
  </conditionalFormatting>
  <conditionalFormatting sqref="M134:N134">
    <cfRule type="cellIs" dxfId="1097" priority="3405" operator="equal">
      <formula>"DECLINED"</formula>
    </cfRule>
  </conditionalFormatting>
  <conditionalFormatting sqref="N134">
    <cfRule type="cellIs" dxfId="1096" priority="3403" operator="equal">
      <formula>"TBD"</formula>
    </cfRule>
    <cfRule type="cellIs" dxfId="1095" priority="3404" operator="equal">
      <formula>"DECLINED"</formula>
    </cfRule>
  </conditionalFormatting>
  <conditionalFormatting sqref="N134">
    <cfRule type="cellIs" dxfId="1094" priority="3400" operator="equal">
      <formula>"TBD"</formula>
    </cfRule>
    <cfRule type="cellIs" dxfId="1093" priority="3401" operator="equal">
      <formula>"TBD"</formula>
    </cfRule>
    <cfRule type="cellIs" dxfId="1092" priority="3402" operator="equal">
      <formula>"TBD"</formula>
    </cfRule>
  </conditionalFormatting>
  <conditionalFormatting sqref="N134">
    <cfRule type="cellIs" dxfId="1091" priority="3399" operator="equal">
      <formula>"TBD"</formula>
    </cfRule>
  </conditionalFormatting>
  <conditionalFormatting sqref="M134">
    <cfRule type="cellIs" dxfId="1090" priority="3398" operator="equal">
      <formula>"TBD"</formula>
    </cfRule>
  </conditionalFormatting>
  <conditionalFormatting sqref="L134">
    <cfRule type="cellIs" dxfId="1089" priority="3396" operator="equal">
      <formula>"D"</formula>
    </cfRule>
    <cfRule type="cellIs" dxfId="1088" priority="3397" operator="equal">
      <formula>"PA"</formula>
    </cfRule>
  </conditionalFormatting>
  <conditionalFormatting sqref="L134">
    <cfRule type="cellIs" dxfId="1087" priority="3395" operator="equal">
      <formula>"DC'd"</formula>
    </cfRule>
  </conditionalFormatting>
  <conditionalFormatting sqref="N134">
    <cfRule type="cellIs" dxfId="1086" priority="3394" operator="equal">
      <formula>"on shelf"</formula>
    </cfRule>
  </conditionalFormatting>
  <conditionalFormatting sqref="M134">
    <cfRule type="cellIs" dxfId="1085" priority="3388" operator="equal">
      <formula>"TBD"</formula>
    </cfRule>
    <cfRule type="cellIs" dxfId="1084" priority="3389" operator="equal">
      <formula>"TBD"</formula>
    </cfRule>
    <cfRule type="cellIs" dxfId="1083" priority="3390" operator="equal">
      <formula>"TBD"</formula>
    </cfRule>
    <cfRule type="cellIs" dxfId="1082" priority="3391" operator="equal">
      <formula>"TBD"</formula>
    </cfRule>
    <cfRule type="cellIs" dxfId="1081" priority="3392" operator="equal">
      <formula>"DECLINED"</formula>
    </cfRule>
    <cfRule type="cellIs" dxfId="1080" priority="3393" operator="equal">
      <formula>"DC'd"</formula>
    </cfRule>
  </conditionalFormatting>
  <conditionalFormatting sqref="N134">
    <cfRule type="cellIs" dxfId="1079" priority="3385" operator="equal">
      <formula>"on shelf"</formula>
    </cfRule>
    <cfRule type="cellIs" dxfId="1078" priority="3386" operator="equal">
      <formula>"DECLINED"</formula>
    </cfRule>
    <cfRule type="cellIs" dxfId="1077" priority="3387" operator="equal">
      <formula>"DC'd"</formula>
    </cfRule>
  </conditionalFormatting>
  <conditionalFormatting sqref="N143">
    <cfRule type="cellIs" dxfId="1076" priority="3368" operator="equal">
      <formula>"TBD"</formula>
    </cfRule>
  </conditionalFormatting>
  <conditionalFormatting sqref="M143:N143">
    <cfRule type="cellIs" dxfId="1075" priority="3367" operator="equal">
      <formula>"DECLINED"</formula>
    </cfRule>
  </conditionalFormatting>
  <conditionalFormatting sqref="N143">
    <cfRule type="cellIs" dxfId="1074" priority="3365" operator="equal">
      <formula>"TBD"</formula>
    </cfRule>
    <cfRule type="cellIs" dxfId="1073" priority="3366" operator="equal">
      <formula>"DECLINED"</formula>
    </cfRule>
  </conditionalFormatting>
  <conditionalFormatting sqref="N143">
    <cfRule type="cellIs" dxfId="1072" priority="3362" operator="equal">
      <formula>"TBD"</formula>
    </cfRule>
    <cfRule type="cellIs" dxfId="1071" priority="3363" operator="equal">
      <formula>"TBD"</formula>
    </cfRule>
    <cfRule type="cellIs" dxfId="1070" priority="3364" operator="equal">
      <formula>"TBD"</formula>
    </cfRule>
  </conditionalFormatting>
  <conditionalFormatting sqref="N143">
    <cfRule type="cellIs" dxfId="1069" priority="3361" operator="equal">
      <formula>"TBD"</formula>
    </cfRule>
  </conditionalFormatting>
  <conditionalFormatting sqref="M143">
    <cfRule type="cellIs" dxfId="1068" priority="3360" operator="equal">
      <formula>"TBD"</formula>
    </cfRule>
  </conditionalFormatting>
  <conditionalFormatting sqref="L143">
    <cfRule type="cellIs" dxfId="1067" priority="3358" operator="equal">
      <formula>"D"</formula>
    </cfRule>
    <cfRule type="cellIs" dxfId="1066" priority="3359" operator="equal">
      <formula>"PA"</formula>
    </cfRule>
  </conditionalFormatting>
  <conditionalFormatting sqref="L143">
    <cfRule type="cellIs" dxfId="1065" priority="3357" operator="equal">
      <formula>"DC'd"</formula>
    </cfRule>
  </conditionalFormatting>
  <conditionalFormatting sqref="N143">
    <cfRule type="cellIs" dxfId="1064" priority="3356" operator="equal">
      <formula>"on shelf"</formula>
    </cfRule>
  </conditionalFormatting>
  <conditionalFormatting sqref="M143">
    <cfRule type="cellIs" dxfId="1063" priority="3350" operator="equal">
      <formula>"TBD"</formula>
    </cfRule>
    <cfRule type="cellIs" dxfId="1062" priority="3351" operator="equal">
      <formula>"TBD"</formula>
    </cfRule>
    <cfRule type="cellIs" dxfId="1061" priority="3352" operator="equal">
      <formula>"TBD"</formula>
    </cfRule>
    <cfRule type="cellIs" dxfId="1060" priority="3353" operator="equal">
      <formula>"TBD"</formula>
    </cfRule>
    <cfRule type="cellIs" dxfId="1059" priority="3354" operator="equal">
      <formula>"DECLINED"</formula>
    </cfRule>
    <cfRule type="cellIs" dxfId="1058" priority="3355" operator="equal">
      <formula>"DC'd"</formula>
    </cfRule>
  </conditionalFormatting>
  <conditionalFormatting sqref="N143">
    <cfRule type="cellIs" dxfId="1057" priority="3347" operator="equal">
      <formula>"on shelf"</formula>
    </cfRule>
    <cfRule type="cellIs" dxfId="1056" priority="3348" operator="equal">
      <formula>"DECLINED"</formula>
    </cfRule>
    <cfRule type="cellIs" dxfId="1055" priority="3349" operator="equal">
      <formula>"DC'd"</formula>
    </cfRule>
  </conditionalFormatting>
  <conditionalFormatting sqref="M152:M154">
    <cfRule type="cellIs" dxfId="1054" priority="3346" operator="equal">
      <formula>"DECLINED"</formula>
    </cfRule>
  </conditionalFormatting>
  <conditionalFormatting sqref="M152:M154">
    <cfRule type="cellIs" dxfId="1053" priority="3345" operator="equal">
      <formula>"TBD"</formula>
    </cfRule>
  </conditionalFormatting>
  <conditionalFormatting sqref="M152:M154">
    <cfRule type="cellIs" dxfId="1052" priority="3339" operator="equal">
      <formula>"TBD"</formula>
    </cfRule>
    <cfRule type="cellIs" dxfId="1051" priority="3340" operator="equal">
      <formula>"TBD"</formula>
    </cfRule>
    <cfRule type="cellIs" dxfId="1050" priority="3341" operator="equal">
      <formula>"TBD"</formula>
    </cfRule>
    <cfRule type="cellIs" dxfId="1049" priority="3342" operator="equal">
      <formula>"TBD"</formula>
    </cfRule>
    <cfRule type="cellIs" dxfId="1048" priority="3343" operator="equal">
      <formula>"DECLINED"</formula>
    </cfRule>
    <cfRule type="cellIs" dxfId="1047" priority="3344" operator="equal">
      <formula>"DC'd"</formula>
    </cfRule>
  </conditionalFormatting>
  <conditionalFormatting sqref="M158:M160">
    <cfRule type="cellIs" dxfId="1046" priority="3338" operator="equal">
      <formula>"DECLINED"</formula>
    </cfRule>
  </conditionalFormatting>
  <conditionalFormatting sqref="M158:M160">
    <cfRule type="cellIs" dxfId="1045" priority="3337" operator="equal">
      <formula>"TBD"</formula>
    </cfRule>
  </conditionalFormatting>
  <conditionalFormatting sqref="M158:M160">
    <cfRule type="cellIs" dxfId="1044" priority="3331" operator="equal">
      <formula>"TBD"</formula>
    </cfRule>
    <cfRule type="cellIs" dxfId="1043" priority="3332" operator="equal">
      <formula>"TBD"</formula>
    </cfRule>
    <cfRule type="cellIs" dxfId="1042" priority="3333" operator="equal">
      <formula>"TBD"</formula>
    </cfRule>
    <cfRule type="cellIs" dxfId="1041" priority="3334" operator="equal">
      <formula>"TBD"</formula>
    </cfRule>
    <cfRule type="cellIs" dxfId="1040" priority="3335" operator="equal">
      <formula>"DECLINED"</formula>
    </cfRule>
    <cfRule type="cellIs" dxfId="1039" priority="3336" operator="equal">
      <formula>"DC'd"</formula>
    </cfRule>
  </conditionalFormatting>
  <conditionalFormatting sqref="M200:M203">
    <cfRule type="cellIs" dxfId="1038" priority="3330" operator="equal">
      <formula>"DECLINED"</formula>
    </cfRule>
  </conditionalFormatting>
  <conditionalFormatting sqref="M200:M203">
    <cfRule type="cellIs" dxfId="1037" priority="3329" operator="equal">
      <formula>"TBD"</formula>
    </cfRule>
  </conditionalFormatting>
  <conditionalFormatting sqref="M377:M384">
    <cfRule type="cellIs" dxfId="1036" priority="3328" operator="equal">
      <formula>"TBD"</formula>
    </cfRule>
  </conditionalFormatting>
  <conditionalFormatting sqref="N377:N382">
    <cfRule type="cellIs" dxfId="1035" priority="3327" operator="equal">
      <formula>"on shelf"</formula>
    </cfRule>
  </conditionalFormatting>
  <conditionalFormatting sqref="M377:M384">
    <cfRule type="cellIs" dxfId="1034" priority="3326" operator="equal">
      <formula>"DECLINED"</formula>
    </cfRule>
  </conditionalFormatting>
  <conditionalFormatting sqref="M377:M384">
    <cfRule type="cellIs" dxfId="1033" priority="3325" operator="equal">
      <formula>"TBD"</formula>
    </cfRule>
  </conditionalFormatting>
  <conditionalFormatting sqref="L377:L382">
    <cfRule type="cellIs" dxfId="1032" priority="3323" operator="equal">
      <formula>"D"</formula>
    </cfRule>
    <cfRule type="cellIs" dxfId="1031" priority="3324" operator="equal">
      <formula>"PA"</formula>
    </cfRule>
  </conditionalFormatting>
  <conditionalFormatting sqref="L377:L382">
    <cfRule type="cellIs" dxfId="1030" priority="3322" operator="equal">
      <formula>"DC'd"</formula>
    </cfRule>
  </conditionalFormatting>
  <conditionalFormatting sqref="L377:M382 M381:M384">
    <cfRule type="cellIs" dxfId="1029" priority="3321" operator="equal">
      <formula>"zzNEW ENTRY"</formula>
    </cfRule>
  </conditionalFormatting>
  <conditionalFormatting sqref="N377:N382">
    <cfRule type="cellIs" dxfId="1028" priority="3320" operator="equal">
      <formula>"TBD"</formula>
    </cfRule>
  </conditionalFormatting>
  <conditionalFormatting sqref="N377:N382">
    <cfRule type="cellIs" dxfId="1027" priority="3319" operator="equal">
      <formula>"DECLINED"</formula>
    </cfRule>
  </conditionalFormatting>
  <conditionalFormatting sqref="N377:N382">
    <cfRule type="cellIs" dxfId="1026" priority="3317" operator="equal">
      <formula>"TBD"</formula>
    </cfRule>
    <cfRule type="cellIs" dxfId="1025" priority="3318" operator="equal">
      <formula>"DECLINED"</formula>
    </cfRule>
  </conditionalFormatting>
  <conditionalFormatting sqref="N377:N382">
    <cfRule type="cellIs" dxfId="1024" priority="3314" operator="equal">
      <formula>"TBD"</formula>
    </cfRule>
    <cfRule type="cellIs" dxfId="1023" priority="3315" operator="equal">
      <formula>"TBD"</formula>
    </cfRule>
    <cfRule type="cellIs" dxfId="1022" priority="3316" operator="equal">
      <formula>"TBD"</formula>
    </cfRule>
  </conditionalFormatting>
  <conditionalFormatting sqref="N377:N382">
    <cfRule type="cellIs" dxfId="1021" priority="3313" operator="equal">
      <formula>"TBD"</formula>
    </cfRule>
  </conditionalFormatting>
  <conditionalFormatting sqref="N377:N382">
    <cfRule type="cellIs" dxfId="1020" priority="3312" operator="equal">
      <formula>"TBD"</formula>
    </cfRule>
  </conditionalFormatting>
  <conditionalFormatting sqref="N377:N382">
    <cfRule type="cellIs" dxfId="1019" priority="3311" operator="equal">
      <formula>"zzNEW ENTRY"</formula>
    </cfRule>
  </conditionalFormatting>
  <conditionalFormatting sqref="M377:M384">
    <cfRule type="cellIs" dxfId="1018" priority="3305" operator="equal">
      <formula>"TBD"</formula>
    </cfRule>
    <cfRule type="cellIs" dxfId="1017" priority="3306" operator="equal">
      <formula>"TBD"</formula>
    </cfRule>
    <cfRule type="cellIs" dxfId="1016" priority="3307" operator="equal">
      <formula>"TBD"</formula>
    </cfRule>
    <cfRule type="cellIs" dxfId="1015" priority="3308" operator="equal">
      <formula>"TBD"</formula>
    </cfRule>
    <cfRule type="cellIs" dxfId="1014" priority="3309" operator="equal">
      <formula>"DECLINED"</formula>
    </cfRule>
    <cfRule type="cellIs" dxfId="1013" priority="3310" operator="equal">
      <formula>"DC'd"</formula>
    </cfRule>
  </conditionalFormatting>
  <conditionalFormatting sqref="N377:N382">
    <cfRule type="cellIs" dxfId="1012" priority="3302" operator="equal">
      <formula>"on shelf"</formula>
    </cfRule>
    <cfRule type="cellIs" dxfId="1011" priority="3303" operator="equal">
      <formula>"DECLINED"</formula>
    </cfRule>
    <cfRule type="cellIs" dxfId="1010" priority="3304" operator="equal">
      <formula>"DC'd"</formula>
    </cfRule>
  </conditionalFormatting>
  <conditionalFormatting sqref="N390:N394">
    <cfRule type="cellIs" dxfId="1009" priority="3301" operator="equal">
      <formula>"TBD"</formula>
    </cfRule>
  </conditionalFormatting>
  <conditionalFormatting sqref="M390:N394">
    <cfRule type="cellIs" dxfId="1008" priority="3300" operator="equal">
      <formula>"DECLINED"</formula>
    </cfRule>
  </conditionalFormatting>
  <conditionalFormatting sqref="N390:N394">
    <cfRule type="cellIs" dxfId="1007" priority="3298" operator="equal">
      <formula>"TBD"</formula>
    </cfRule>
    <cfRule type="cellIs" dxfId="1006" priority="3299" operator="equal">
      <formula>"DECLINED"</formula>
    </cfRule>
  </conditionalFormatting>
  <conditionalFormatting sqref="N390:N394">
    <cfRule type="cellIs" dxfId="1005" priority="3295" operator="equal">
      <formula>"TBD"</formula>
    </cfRule>
    <cfRule type="cellIs" dxfId="1004" priority="3296" operator="equal">
      <formula>"TBD"</formula>
    </cfRule>
    <cfRule type="cellIs" dxfId="1003" priority="3297" operator="equal">
      <formula>"TBD"</formula>
    </cfRule>
  </conditionalFormatting>
  <conditionalFormatting sqref="N390:N394">
    <cfRule type="cellIs" dxfId="1002" priority="3294" operator="equal">
      <formula>"TBD"</formula>
    </cfRule>
  </conditionalFormatting>
  <conditionalFormatting sqref="M390:M394">
    <cfRule type="cellIs" dxfId="1001" priority="3293" operator="equal">
      <formula>"TBD"</formula>
    </cfRule>
  </conditionalFormatting>
  <conditionalFormatting sqref="L390:L394">
    <cfRule type="cellIs" dxfId="1000" priority="3291" operator="equal">
      <formula>"D"</formula>
    </cfRule>
    <cfRule type="cellIs" dxfId="999" priority="3292" operator="equal">
      <formula>"PA"</formula>
    </cfRule>
  </conditionalFormatting>
  <conditionalFormatting sqref="L390:L394">
    <cfRule type="cellIs" dxfId="998" priority="3290" operator="equal">
      <formula>"DC'd"</formula>
    </cfRule>
  </conditionalFormatting>
  <conditionalFormatting sqref="N390:N394">
    <cfRule type="cellIs" dxfId="997" priority="3289" operator="equal">
      <formula>"on shelf"</formula>
    </cfRule>
  </conditionalFormatting>
  <conditionalFormatting sqref="M390:M394">
    <cfRule type="cellIs" dxfId="996" priority="3283" operator="equal">
      <formula>"TBD"</formula>
    </cfRule>
    <cfRule type="cellIs" dxfId="995" priority="3284" operator="equal">
      <formula>"TBD"</formula>
    </cfRule>
    <cfRule type="cellIs" dxfId="994" priority="3285" operator="equal">
      <formula>"TBD"</formula>
    </cfRule>
    <cfRule type="cellIs" dxfId="993" priority="3286" operator="equal">
      <formula>"TBD"</formula>
    </cfRule>
    <cfRule type="cellIs" dxfId="992" priority="3287" operator="equal">
      <formula>"DECLINED"</formula>
    </cfRule>
    <cfRule type="cellIs" dxfId="991" priority="3288" operator="equal">
      <formula>"DC'd"</formula>
    </cfRule>
  </conditionalFormatting>
  <conditionalFormatting sqref="N390:N394">
    <cfRule type="cellIs" dxfId="990" priority="3280" operator="equal">
      <formula>"on shelf"</formula>
    </cfRule>
    <cfRule type="cellIs" dxfId="989" priority="3281" operator="equal">
      <formula>"DECLINED"</formula>
    </cfRule>
    <cfRule type="cellIs" dxfId="988" priority="3282" operator="equal">
      <formula>"DC'd"</formula>
    </cfRule>
  </conditionalFormatting>
  <conditionalFormatting sqref="N402:N403">
    <cfRule type="cellIs" dxfId="987" priority="3279" operator="equal">
      <formula>"TBD"</formula>
    </cfRule>
  </conditionalFormatting>
  <conditionalFormatting sqref="N402:N403">
    <cfRule type="cellIs" dxfId="986" priority="3278" operator="equal">
      <formula>"DECLINED"</formula>
    </cfRule>
  </conditionalFormatting>
  <conditionalFormatting sqref="N402:N403">
    <cfRule type="cellIs" dxfId="985" priority="3276" operator="equal">
      <formula>"TBD"</formula>
    </cfRule>
    <cfRule type="cellIs" dxfId="984" priority="3277" operator="equal">
      <formula>"DECLINED"</formula>
    </cfRule>
  </conditionalFormatting>
  <conditionalFormatting sqref="N402:N403">
    <cfRule type="cellIs" dxfId="983" priority="3273" operator="equal">
      <formula>"TBD"</formula>
    </cfRule>
    <cfRule type="cellIs" dxfId="982" priority="3274" operator="equal">
      <formula>"TBD"</formula>
    </cfRule>
    <cfRule type="cellIs" dxfId="981" priority="3275" operator="equal">
      <formula>"TBD"</formula>
    </cfRule>
  </conditionalFormatting>
  <conditionalFormatting sqref="N402:N403">
    <cfRule type="cellIs" dxfId="980" priority="3272" operator="equal">
      <formula>"TBD"</formula>
    </cfRule>
  </conditionalFormatting>
  <conditionalFormatting sqref="N51:N52 N55">
    <cfRule type="cellIs" dxfId="979" priority="3114" operator="equal">
      <formula>"TBD"</formula>
    </cfRule>
  </conditionalFormatting>
  <conditionalFormatting sqref="M51:N52 M55:N55">
    <cfRule type="cellIs" dxfId="978" priority="3113" operator="equal">
      <formula>"DECLINED"</formula>
    </cfRule>
  </conditionalFormatting>
  <conditionalFormatting sqref="N51:N52 N55">
    <cfRule type="cellIs" dxfId="977" priority="3111" operator="equal">
      <formula>"TBD"</formula>
    </cfRule>
    <cfRule type="cellIs" dxfId="976" priority="3112" operator="equal">
      <formula>"DECLINED"</formula>
    </cfRule>
  </conditionalFormatting>
  <conditionalFormatting sqref="N51:N52 N55">
    <cfRule type="cellIs" dxfId="975" priority="3108" operator="equal">
      <formula>"TBD"</formula>
    </cfRule>
    <cfRule type="cellIs" dxfId="974" priority="3109" operator="equal">
      <formula>"TBD"</formula>
    </cfRule>
    <cfRule type="cellIs" dxfId="973" priority="3110" operator="equal">
      <formula>"TBD"</formula>
    </cfRule>
  </conditionalFormatting>
  <conditionalFormatting sqref="N51:N52 N55">
    <cfRule type="cellIs" dxfId="972" priority="3107" operator="equal">
      <formula>"TBD"</formula>
    </cfRule>
  </conditionalFormatting>
  <conditionalFormatting sqref="M51:M52 M55">
    <cfRule type="cellIs" dxfId="971" priority="3106" operator="equal">
      <formula>"TBD"</formula>
    </cfRule>
  </conditionalFormatting>
  <conditionalFormatting sqref="L51:L52 L55">
    <cfRule type="cellIs" dxfId="970" priority="3104" operator="equal">
      <formula>"D"</formula>
    </cfRule>
    <cfRule type="cellIs" dxfId="969" priority="3105" operator="equal">
      <formula>"PA"</formula>
    </cfRule>
  </conditionalFormatting>
  <conditionalFormatting sqref="L51:L52 L55">
    <cfRule type="cellIs" dxfId="968" priority="3103" operator="equal">
      <formula>"DC'd"</formula>
    </cfRule>
  </conditionalFormatting>
  <conditionalFormatting sqref="N51:N52 N55">
    <cfRule type="cellIs" dxfId="967" priority="3102" operator="equal">
      <formula>"on shelf"</formula>
    </cfRule>
  </conditionalFormatting>
  <conditionalFormatting sqref="M51:M52 M55">
    <cfRule type="cellIs" dxfId="966" priority="3096" operator="equal">
      <formula>"TBD"</formula>
    </cfRule>
    <cfRule type="cellIs" dxfId="965" priority="3097" operator="equal">
      <formula>"TBD"</formula>
    </cfRule>
    <cfRule type="cellIs" dxfId="964" priority="3098" operator="equal">
      <formula>"TBD"</formula>
    </cfRule>
    <cfRule type="cellIs" dxfId="963" priority="3099" operator="equal">
      <formula>"TBD"</formula>
    </cfRule>
    <cfRule type="cellIs" dxfId="962" priority="3100" operator="equal">
      <formula>"DECLINED"</formula>
    </cfRule>
    <cfRule type="cellIs" dxfId="961" priority="3101" operator="equal">
      <formula>"DC'd"</formula>
    </cfRule>
  </conditionalFormatting>
  <conditionalFormatting sqref="N51:N52 N55">
    <cfRule type="cellIs" dxfId="960" priority="3093" operator="equal">
      <formula>"on shelf"</formula>
    </cfRule>
    <cfRule type="cellIs" dxfId="959" priority="3094" operator="equal">
      <formula>"DECLINED"</formula>
    </cfRule>
    <cfRule type="cellIs" dxfId="958" priority="3095" operator="equal">
      <formula>"DC'd"</formula>
    </cfRule>
  </conditionalFormatting>
  <conditionalFormatting sqref="L79:L80">
    <cfRule type="cellIs" dxfId="957" priority="3091" operator="equal">
      <formula>"D"</formula>
    </cfRule>
    <cfRule type="cellIs" dxfId="956" priority="3092" operator="equal">
      <formula>"PA"</formula>
    </cfRule>
  </conditionalFormatting>
  <conditionalFormatting sqref="L79:L80">
    <cfRule type="cellIs" dxfId="955" priority="3090" operator="equal">
      <formula>"DC'd"</formula>
    </cfRule>
  </conditionalFormatting>
  <conditionalFormatting sqref="N144:N151">
    <cfRule type="cellIs" dxfId="954" priority="3089" operator="equal">
      <formula>"TBD"</formula>
    </cfRule>
  </conditionalFormatting>
  <conditionalFormatting sqref="M144:N151">
    <cfRule type="cellIs" dxfId="953" priority="3088" operator="equal">
      <formula>"DECLINED"</formula>
    </cfRule>
  </conditionalFormatting>
  <conditionalFormatting sqref="N144:N151">
    <cfRule type="cellIs" dxfId="952" priority="3086" operator="equal">
      <formula>"TBD"</formula>
    </cfRule>
    <cfRule type="cellIs" dxfId="951" priority="3087" operator="equal">
      <formula>"DECLINED"</formula>
    </cfRule>
  </conditionalFormatting>
  <conditionalFormatting sqref="N144:N151">
    <cfRule type="cellIs" dxfId="950" priority="3083" operator="equal">
      <formula>"TBD"</formula>
    </cfRule>
    <cfRule type="cellIs" dxfId="949" priority="3084" operator="equal">
      <formula>"TBD"</formula>
    </cfRule>
    <cfRule type="cellIs" dxfId="948" priority="3085" operator="equal">
      <formula>"TBD"</formula>
    </cfRule>
  </conditionalFormatting>
  <conditionalFormatting sqref="N144:N151">
    <cfRule type="cellIs" dxfId="947" priority="3082" operator="equal">
      <formula>"TBD"</formula>
    </cfRule>
  </conditionalFormatting>
  <conditionalFormatting sqref="M144:M151">
    <cfRule type="cellIs" dxfId="946" priority="3081" operator="equal">
      <formula>"TBD"</formula>
    </cfRule>
  </conditionalFormatting>
  <conditionalFormatting sqref="L144:L151">
    <cfRule type="cellIs" dxfId="945" priority="3079" operator="equal">
      <formula>"D"</formula>
    </cfRule>
    <cfRule type="cellIs" dxfId="944" priority="3080" operator="equal">
      <formula>"PA"</formula>
    </cfRule>
  </conditionalFormatting>
  <conditionalFormatting sqref="L144:L151">
    <cfRule type="cellIs" dxfId="943" priority="3078" operator="equal">
      <formula>"DC'd"</formula>
    </cfRule>
  </conditionalFormatting>
  <conditionalFormatting sqref="N144:N151">
    <cfRule type="cellIs" dxfId="942" priority="3077" operator="equal">
      <formula>"on shelf"</formula>
    </cfRule>
  </conditionalFormatting>
  <conditionalFormatting sqref="M144:M151">
    <cfRule type="cellIs" dxfId="941" priority="3071" operator="equal">
      <formula>"TBD"</formula>
    </cfRule>
    <cfRule type="cellIs" dxfId="940" priority="3072" operator="equal">
      <formula>"TBD"</formula>
    </cfRule>
    <cfRule type="cellIs" dxfId="939" priority="3073" operator="equal">
      <formula>"TBD"</formula>
    </cfRule>
    <cfRule type="cellIs" dxfId="938" priority="3074" operator="equal">
      <formula>"TBD"</formula>
    </cfRule>
    <cfRule type="cellIs" dxfId="937" priority="3075" operator="equal">
      <formula>"DECLINED"</formula>
    </cfRule>
    <cfRule type="cellIs" dxfId="936" priority="3076" operator="equal">
      <formula>"DC'd"</formula>
    </cfRule>
  </conditionalFormatting>
  <conditionalFormatting sqref="N144:N151">
    <cfRule type="cellIs" dxfId="935" priority="3068" operator="equal">
      <formula>"on shelf"</formula>
    </cfRule>
    <cfRule type="cellIs" dxfId="934" priority="3069" operator="equal">
      <formula>"DECLINED"</formula>
    </cfRule>
    <cfRule type="cellIs" dxfId="933" priority="3070" operator="equal">
      <formula>"DC'd"</formula>
    </cfRule>
  </conditionalFormatting>
  <conditionalFormatting sqref="G92:G95 G56:G59 G40:G48 G288 G304">
    <cfRule type="cellIs" dxfId="932" priority="3067" operator="greaterThan">
      <formula>0</formula>
    </cfRule>
  </conditionalFormatting>
  <conditionalFormatting sqref="Q153">
    <cfRule type="containsErrors" dxfId="931" priority="3066">
      <formula>ISERROR(Q153)</formula>
    </cfRule>
  </conditionalFormatting>
  <conditionalFormatting sqref="AR181:AR432 AR6:AR175">
    <cfRule type="cellIs" dxfId="930" priority="3065" operator="greaterThan">
      <formula>0</formula>
    </cfRule>
  </conditionalFormatting>
  <conditionalFormatting sqref="N13:N432">
    <cfRule type="cellIs" dxfId="929" priority="3062" operator="equal">
      <formula>"Long Shot"</formula>
    </cfRule>
    <cfRule type="cellIs" dxfId="928" priority="3063" operator="equal">
      <formula>"High"</formula>
    </cfRule>
    <cfRule type="cellIs" dxfId="927" priority="3064" operator="equal">
      <formula>"Medium"</formula>
    </cfRule>
  </conditionalFormatting>
  <conditionalFormatting sqref="F1:F408 F433:F1048576">
    <cfRule type="cellIs" dxfId="926" priority="2979" operator="equal">
      <formula>"AUTO FILL"</formula>
    </cfRule>
    <cfRule type="cellIs" dxfId="925" priority="2980" operator="equal">
      <formula>"AUTO FILL"</formula>
    </cfRule>
  </conditionalFormatting>
  <conditionalFormatting sqref="E93:E94">
    <cfRule type="cellIs" dxfId="924" priority="2920" operator="equal">
      <formula>"NEW ENTRY"</formula>
    </cfRule>
  </conditionalFormatting>
  <conditionalFormatting sqref="T176:X180 R176:R180">
    <cfRule type="containsErrors" dxfId="923" priority="2897">
      <formula>ISERROR(R176)</formula>
    </cfRule>
  </conditionalFormatting>
  <conditionalFormatting sqref="AE176:AK180">
    <cfRule type="containsErrors" dxfId="922" priority="2898">
      <formula>ISERROR(AE176)</formula>
    </cfRule>
  </conditionalFormatting>
  <conditionalFormatting sqref="T176:X180 AE176:AP180 AR176:AS180">
    <cfRule type="cellIs" dxfId="921" priority="2896" operator="equal">
      <formula>0</formula>
    </cfRule>
  </conditionalFormatting>
  <conditionalFormatting sqref="AT176:AX180">
    <cfRule type="containsErrors" dxfId="920" priority="2893">
      <formula>ISERROR(AT176)</formula>
    </cfRule>
    <cfRule type="cellIs" dxfId="919" priority="2894" operator="equal">
      <formula>0</formula>
    </cfRule>
    <cfRule type="containsErrors" dxfId="918" priority="2895">
      <formula>ISERROR(AT176)</formula>
    </cfRule>
  </conditionalFormatting>
  <conditionalFormatting sqref="AY176:AZ180">
    <cfRule type="cellIs" dxfId="917" priority="2891" operator="greaterThan">
      <formula>1</formula>
    </cfRule>
    <cfRule type="containsErrors" dxfId="916" priority="2892">
      <formula>ISERROR(AY176)</formula>
    </cfRule>
  </conditionalFormatting>
  <conditionalFormatting sqref="AL176:AP180">
    <cfRule type="cellIs" dxfId="915" priority="2890" operator="lessThan">
      <formula>1</formula>
    </cfRule>
  </conditionalFormatting>
  <conditionalFormatting sqref="S176:S180">
    <cfRule type="cellIs" dxfId="914" priority="2887" operator="greaterThan">
      <formula>0</formula>
    </cfRule>
    <cfRule type="cellIs" dxfId="913" priority="2888" operator="greaterThan">
      <formula>0</formula>
    </cfRule>
    <cfRule type="cellIs" dxfId="912" priority="2889" operator="greaterThan">
      <formula>0</formula>
    </cfRule>
  </conditionalFormatting>
  <conditionalFormatting sqref="AS176:AZ180">
    <cfRule type="cellIs" dxfId="911" priority="2886" operator="greaterThan">
      <formula>0</formula>
    </cfRule>
  </conditionalFormatting>
  <conditionalFormatting sqref="Y176:AD180">
    <cfRule type="cellIs" dxfId="910" priority="2885" operator="greaterThan">
      <formula>0</formula>
    </cfRule>
  </conditionalFormatting>
  <conditionalFormatting sqref="S176:S180">
    <cfRule type="cellIs" dxfId="909" priority="2884" operator="greaterThan">
      <formula>0</formula>
    </cfRule>
  </conditionalFormatting>
  <conditionalFormatting sqref="AZ176:AZ180 Y176:AR180">
    <cfRule type="cellIs" dxfId="908" priority="2883" operator="lessThan">
      <formula>0</formula>
    </cfRule>
  </conditionalFormatting>
  <conditionalFormatting sqref="Y176:AD180">
    <cfRule type="cellIs" dxfId="907" priority="2882" operator="equal">
      <formula>0</formula>
    </cfRule>
  </conditionalFormatting>
  <conditionalFormatting sqref="S176:S180">
    <cfRule type="cellIs" dxfId="906" priority="2881" operator="greaterThan">
      <formula>0</formula>
    </cfRule>
  </conditionalFormatting>
  <conditionalFormatting sqref="AR176:AR180">
    <cfRule type="cellIs" dxfId="905" priority="2880" operator="greaterThan">
      <formula>0</formula>
    </cfRule>
  </conditionalFormatting>
  <conditionalFormatting sqref="F332:F359 F317:F326 F295:F299 F289 F270:F277">
    <cfRule type="cellIs" dxfId="904" priority="2876" operator="equal">
      <formula>"NEW ENTRY"</formula>
    </cfRule>
  </conditionalFormatting>
  <conditionalFormatting sqref="F332">
    <cfRule type="cellIs" dxfId="903" priority="2873" operator="equal">
      <formula>"NEW ENTRY"</formula>
    </cfRule>
  </conditionalFormatting>
  <conditionalFormatting sqref="G297:G298 G289 G302">
    <cfRule type="cellIs" dxfId="902" priority="2871" operator="greaterThan">
      <formula>0</formula>
    </cfRule>
  </conditionalFormatting>
  <conditionalFormatting sqref="N270:N274">
    <cfRule type="cellIs" dxfId="901" priority="2870" operator="equal">
      <formula>"DECLINED"</formula>
    </cfRule>
  </conditionalFormatting>
  <conditionalFormatting sqref="S345 S295 S274">
    <cfRule type="containsErrors" dxfId="900" priority="2869">
      <formula>ISERROR(S274)</formula>
    </cfRule>
  </conditionalFormatting>
  <conditionalFormatting sqref="S295">
    <cfRule type="cellIs" dxfId="899" priority="2866" operator="greaterThan">
      <formula>0</formula>
    </cfRule>
    <cfRule type="cellIs" dxfId="898" priority="2867" operator="greaterThan">
      <formula>0</formula>
    </cfRule>
    <cfRule type="cellIs" dxfId="897" priority="2868" operator="greaterThan">
      <formula>0</formula>
    </cfRule>
  </conditionalFormatting>
  <conditionalFormatting sqref="S295">
    <cfRule type="cellIs" dxfId="896" priority="2865" operator="greaterThan">
      <formula>0</formula>
    </cfRule>
  </conditionalFormatting>
  <conditionalFormatting sqref="D345">
    <cfRule type="cellIs" dxfId="895" priority="2863" operator="equal">
      <formula>"NEW ENTRY"</formula>
    </cfRule>
  </conditionalFormatting>
  <conditionalFormatting sqref="AR81:AR82">
    <cfRule type="cellIs" dxfId="894" priority="2862" operator="greaterThan">
      <formula>0</formula>
    </cfRule>
  </conditionalFormatting>
  <conditionalFormatting sqref="M53:M54">
    <cfRule type="cellIs" dxfId="893" priority="2397" operator="equal">
      <formula>"TBD"</formula>
    </cfRule>
  </conditionalFormatting>
  <conditionalFormatting sqref="N53:N54">
    <cfRule type="cellIs" dxfId="892" priority="2396" operator="equal">
      <formula>"on shelf"</formula>
    </cfRule>
  </conditionalFormatting>
  <conditionalFormatting sqref="M53:M54">
    <cfRule type="cellIs" dxfId="891" priority="2390" operator="equal">
      <formula>"TBD"</formula>
    </cfRule>
    <cfRule type="cellIs" dxfId="890" priority="2391" operator="equal">
      <formula>"TBD"</formula>
    </cfRule>
    <cfRule type="cellIs" dxfId="889" priority="2392" operator="equal">
      <formula>"TBD"</formula>
    </cfRule>
    <cfRule type="cellIs" dxfId="888" priority="2393" operator="equal">
      <formula>"TBD"</formula>
    </cfRule>
    <cfRule type="cellIs" dxfId="887" priority="2394" operator="equal">
      <formula>"DECLINED"</formula>
    </cfRule>
    <cfRule type="cellIs" dxfId="886" priority="2395" operator="equal">
      <formula>"DC'd"</formula>
    </cfRule>
  </conditionalFormatting>
  <conditionalFormatting sqref="N53:N54">
    <cfRule type="cellIs" dxfId="885" priority="2387" operator="equal">
      <formula>"on shelf"</formula>
    </cfRule>
    <cfRule type="cellIs" dxfId="884" priority="2388" operator="equal">
      <formula>"DECLINED"</formula>
    </cfRule>
    <cfRule type="cellIs" dxfId="883" priority="2389" operator="equal">
      <formula>"DC'd"</formula>
    </cfRule>
  </conditionalFormatting>
  <conditionalFormatting sqref="N54">
    <cfRule type="cellIs" dxfId="882" priority="2386" operator="equal">
      <formula>"TBD"</formula>
    </cfRule>
  </conditionalFormatting>
  <conditionalFormatting sqref="M53 M54:N54">
    <cfRule type="cellIs" dxfId="881" priority="2385" operator="equal">
      <formula>"DECLINED"</formula>
    </cfRule>
  </conditionalFormatting>
  <conditionalFormatting sqref="N54">
    <cfRule type="cellIs" dxfId="880" priority="2383" operator="equal">
      <formula>"TBD"</formula>
    </cfRule>
    <cfRule type="cellIs" dxfId="879" priority="2384" operator="equal">
      <formula>"DECLINED"</formula>
    </cfRule>
  </conditionalFormatting>
  <conditionalFormatting sqref="N54">
    <cfRule type="cellIs" dxfId="878" priority="2380" operator="equal">
      <formula>"TBD"</formula>
    </cfRule>
    <cfRule type="cellIs" dxfId="877" priority="2381" operator="equal">
      <formula>"TBD"</formula>
    </cfRule>
    <cfRule type="cellIs" dxfId="876" priority="2382" operator="equal">
      <formula>"TBD"</formula>
    </cfRule>
  </conditionalFormatting>
  <conditionalFormatting sqref="N54">
    <cfRule type="cellIs" dxfId="875" priority="2379" operator="equal">
      <formula>"TBD"</formula>
    </cfRule>
  </conditionalFormatting>
  <conditionalFormatting sqref="L54">
    <cfRule type="cellIs" dxfId="874" priority="2377" operator="equal">
      <formula>"D"</formula>
    </cfRule>
    <cfRule type="cellIs" dxfId="873" priority="2378" operator="equal">
      <formula>"PA"</formula>
    </cfRule>
  </conditionalFormatting>
  <conditionalFormatting sqref="L54">
    <cfRule type="cellIs" dxfId="872" priority="2376" operator="equal">
      <formula>"DC'd"</formula>
    </cfRule>
  </conditionalFormatting>
  <conditionalFormatting sqref="M53">
    <cfRule type="cellIs" dxfId="871" priority="2375" operator="equal">
      <formula>"TBD"</formula>
    </cfRule>
  </conditionalFormatting>
  <conditionalFormatting sqref="N53">
    <cfRule type="cellIs" dxfId="870" priority="2374" operator="equal">
      <formula>"TBD"</formula>
    </cfRule>
  </conditionalFormatting>
  <conditionalFormatting sqref="M53:N53">
    <cfRule type="cellIs" dxfId="869" priority="2373" operator="equal">
      <formula>"DECLINED"</formula>
    </cfRule>
  </conditionalFormatting>
  <conditionalFormatting sqref="N53">
    <cfRule type="cellIs" dxfId="868" priority="2371" operator="equal">
      <formula>"TBD"</formula>
    </cfRule>
    <cfRule type="cellIs" dxfId="867" priority="2372" operator="equal">
      <formula>"DECLINED"</formula>
    </cfRule>
  </conditionalFormatting>
  <conditionalFormatting sqref="N53">
    <cfRule type="cellIs" dxfId="866" priority="2368" operator="equal">
      <formula>"TBD"</formula>
    </cfRule>
    <cfRule type="cellIs" dxfId="865" priority="2369" operator="equal">
      <formula>"TBD"</formula>
    </cfRule>
    <cfRule type="cellIs" dxfId="864" priority="2370" operator="equal">
      <formula>"TBD"</formula>
    </cfRule>
  </conditionalFormatting>
  <conditionalFormatting sqref="N53">
    <cfRule type="cellIs" dxfId="863" priority="2367" operator="equal">
      <formula>"TBD"</formula>
    </cfRule>
  </conditionalFormatting>
  <conditionalFormatting sqref="N53">
    <cfRule type="cellIs" dxfId="862" priority="2366" operator="equal">
      <formula>"TBD"</formula>
    </cfRule>
  </conditionalFormatting>
  <conditionalFormatting sqref="N53">
    <cfRule type="cellIs" dxfId="861" priority="2365" operator="equal">
      <formula>"DECLINED"</formula>
    </cfRule>
  </conditionalFormatting>
  <conditionalFormatting sqref="N53">
    <cfRule type="cellIs" dxfId="860" priority="2363" operator="equal">
      <formula>"TBD"</formula>
    </cfRule>
    <cfRule type="cellIs" dxfId="859" priority="2364" operator="equal">
      <formula>"DECLINED"</formula>
    </cfRule>
  </conditionalFormatting>
  <conditionalFormatting sqref="N53">
    <cfRule type="cellIs" dxfId="858" priority="2360" operator="equal">
      <formula>"TBD"</formula>
    </cfRule>
    <cfRule type="cellIs" dxfId="857" priority="2361" operator="equal">
      <formula>"TBD"</formula>
    </cfRule>
    <cfRule type="cellIs" dxfId="856" priority="2362" operator="equal">
      <formula>"TBD"</formula>
    </cfRule>
  </conditionalFormatting>
  <conditionalFormatting sqref="N53">
    <cfRule type="cellIs" dxfId="855" priority="2359" operator="equal">
      <formula>"TBD"</formula>
    </cfRule>
  </conditionalFormatting>
  <conditionalFormatting sqref="M53">
    <cfRule type="cellIs" dxfId="854" priority="2358" operator="equal">
      <formula>"TBD"</formula>
    </cfRule>
  </conditionalFormatting>
  <conditionalFormatting sqref="L53">
    <cfRule type="cellIs" dxfId="853" priority="2356" operator="equal">
      <formula>"D"</formula>
    </cfRule>
    <cfRule type="cellIs" dxfId="852" priority="2357" operator="equal">
      <formula>"PA"</formula>
    </cfRule>
  </conditionalFormatting>
  <conditionalFormatting sqref="L53">
    <cfRule type="cellIs" dxfId="851" priority="2355" operator="equal">
      <formula>"DC'd"</formula>
    </cfRule>
  </conditionalFormatting>
  <conditionalFormatting sqref="N53">
    <cfRule type="cellIs" dxfId="850" priority="2354" operator="equal">
      <formula>"on shelf"</formula>
    </cfRule>
  </conditionalFormatting>
  <conditionalFormatting sqref="N53">
    <cfRule type="cellIs" dxfId="849" priority="2353" operator="equal">
      <formula>"TBD"</formula>
    </cfRule>
  </conditionalFormatting>
  <conditionalFormatting sqref="N53">
    <cfRule type="cellIs" dxfId="848" priority="2352" operator="equal">
      <formula>"DECLINED"</formula>
    </cfRule>
  </conditionalFormatting>
  <conditionalFormatting sqref="N53">
    <cfRule type="cellIs" dxfId="847" priority="2350" operator="equal">
      <formula>"TBD"</formula>
    </cfRule>
    <cfRule type="cellIs" dxfId="846" priority="2351" operator="equal">
      <formula>"DECLINED"</formula>
    </cfRule>
  </conditionalFormatting>
  <conditionalFormatting sqref="N53">
    <cfRule type="cellIs" dxfId="845" priority="2347" operator="equal">
      <formula>"TBD"</formula>
    </cfRule>
    <cfRule type="cellIs" dxfId="844" priority="2348" operator="equal">
      <formula>"TBD"</formula>
    </cfRule>
    <cfRule type="cellIs" dxfId="843" priority="2349" operator="equal">
      <formula>"TBD"</formula>
    </cfRule>
  </conditionalFormatting>
  <conditionalFormatting sqref="N53">
    <cfRule type="cellIs" dxfId="842" priority="2346" operator="equal">
      <formula>"TBD"</formula>
    </cfRule>
  </conditionalFormatting>
  <conditionalFormatting sqref="N53">
    <cfRule type="cellIs" dxfId="841" priority="2345" operator="equal">
      <formula>"TBD"</formula>
    </cfRule>
  </conditionalFormatting>
  <conditionalFormatting sqref="N53">
    <cfRule type="cellIs" dxfId="840" priority="2344" operator="equal">
      <formula>"DECLINED"</formula>
    </cfRule>
  </conditionalFormatting>
  <conditionalFormatting sqref="N53">
    <cfRule type="cellIs" dxfId="839" priority="2342" operator="equal">
      <formula>"TBD"</formula>
    </cfRule>
    <cfRule type="cellIs" dxfId="838" priority="2343" operator="equal">
      <formula>"DECLINED"</formula>
    </cfRule>
  </conditionalFormatting>
  <conditionalFormatting sqref="N53">
    <cfRule type="cellIs" dxfId="837" priority="2339" operator="equal">
      <formula>"TBD"</formula>
    </cfRule>
    <cfRule type="cellIs" dxfId="836" priority="2340" operator="equal">
      <formula>"TBD"</formula>
    </cfRule>
    <cfRule type="cellIs" dxfId="835" priority="2341" operator="equal">
      <formula>"TBD"</formula>
    </cfRule>
  </conditionalFormatting>
  <conditionalFormatting sqref="N53">
    <cfRule type="cellIs" dxfId="834" priority="2338" operator="equal">
      <formula>"TBD"</formula>
    </cfRule>
  </conditionalFormatting>
  <conditionalFormatting sqref="N53">
    <cfRule type="cellIs" dxfId="833" priority="2337" operator="equal">
      <formula>"on shelf"</formula>
    </cfRule>
  </conditionalFormatting>
  <conditionalFormatting sqref="N54">
    <cfRule type="cellIs" dxfId="832" priority="2336" operator="equal">
      <formula>"TBD"</formula>
    </cfRule>
  </conditionalFormatting>
  <conditionalFormatting sqref="N54">
    <cfRule type="cellIs" dxfId="831" priority="2335" operator="equal">
      <formula>"TBD"</formula>
    </cfRule>
  </conditionalFormatting>
  <conditionalFormatting sqref="N54">
    <cfRule type="cellIs" dxfId="830" priority="2334" operator="equal">
      <formula>"TBD"</formula>
    </cfRule>
  </conditionalFormatting>
  <conditionalFormatting sqref="N54">
    <cfRule type="cellIs" dxfId="829" priority="2333" operator="equal">
      <formula>"DECLINED"</formula>
    </cfRule>
  </conditionalFormatting>
  <conditionalFormatting sqref="N54">
    <cfRule type="cellIs" dxfId="828" priority="2331" operator="equal">
      <formula>"TBD"</formula>
    </cfRule>
    <cfRule type="cellIs" dxfId="827" priority="2332" operator="equal">
      <formula>"DECLINED"</formula>
    </cfRule>
  </conditionalFormatting>
  <conditionalFormatting sqref="N54">
    <cfRule type="cellIs" dxfId="826" priority="2328" operator="equal">
      <formula>"TBD"</formula>
    </cfRule>
    <cfRule type="cellIs" dxfId="825" priority="2329" operator="equal">
      <formula>"TBD"</formula>
    </cfRule>
    <cfRule type="cellIs" dxfId="824" priority="2330" operator="equal">
      <formula>"TBD"</formula>
    </cfRule>
  </conditionalFormatting>
  <conditionalFormatting sqref="N54">
    <cfRule type="cellIs" dxfId="823" priority="2327" operator="equal">
      <formula>"TBD"</formula>
    </cfRule>
  </conditionalFormatting>
  <conditionalFormatting sqref="N54">
    <cfRule type="cellIs" dxfId="822" priority="2326" operator="equal">
      <formula>"TBD"</formula>
    </cfRule>
  </conditionalFormatting>
  <conditionalFormatting sqref="N54">
    <cfRule type="cellIs" dxfId="821" priority="2325" operator="equal">
      <formula>"DECLINED"</formula>
    </cfRule>
  </conditionalFormatting>
  <conditionalFormatting sqref="N54">
    <cfRule type="cellIs" dxfId="820" priority="2323" operator="equal">
      <formula>"TBD"</formula>
    </cfRule>
    <cfRule type="cellIs" dxfId="819" priority="2324" operator="equal">
      <formula>"DECLINED"</formula>
    </cfRule>
  </conditionalFormatting>
  <conditionalFormatting sqref="N54">
    <cfRule type="cellIs" dxfId="818" priority="2320" operator="equal">
      <formula>"TBD"</formula>
    </cfRule>
    <cfRule type="cellIs" dxfId="817" priority="2321" operator="equal">
      <formula>"TBD"</formula>
    </cfRule>
    <cfRule type="cellIs" dxfId="816" priority="2322" operator="equal">
      <formula>"TBD"</formula>
    </cfRule>
  </conditionalFormatting>
  <conditionalFormatting sqref="N54">
    <cfRule type="cellIs" dxfId="815" priority="2319" operator="equal">
      <formula>"TBD"</formula>
    </cfRule>
  </conditionalFormatting>
  <conditionalFormatting sqref="N54">
    <cfRule type="cellIs" dxfId="814" priority="2318" operator="equal">
      <formula>"on shelf"</formula>
    </cfRule>
  </conditionalFormatting>
  <conditionalFormatting sqref="N54">
    <cfRule type="cellIs" dxfId="813" priority="2317" operator="equal">
      <formula>"TBD"</formula>
    </cfRule>
  </conditionalFormatting>
  <conditionalFormatting sqref="N54">
    <cfRule type="cellIs" dxfId="812" priority="2316" operator="equal">
      <formula>"DECLINED"</formula>
    </cfRule>
  </conditionalFormatting>
  <conditionalFormatting sqref="N54">
    <cfRule type="cellIs" dxfId="811" priority="2314" operator="equal">
      <formula>"TBD"</formula>
    </cfRule>
    <cfRule type="cellIs" dxfId="810" priority="2315" operator="equal">
      <formula>"DECLINED"</formula>
    </cfRule>
  </conditionalFormatting>
  <conditionalFormatting sqref="N54">
    <cfRule type="cellIs" dxfId="809" priority="2311" operator="equal">
      <formula>"TBD"</formula>
    </cfRule>
    <cfRule type="cellIs" dxfId="808" priority="2312" operator="equal">
      <formula>"TBD"</formula>
    </cfRule>
    <cfRule type="cellIs" dxfId="807" priority="2313" operator="equal">
      <formula>"TBD"</formula>
    </cfRule>
  </conditionalFormatting>
  <conditionalFormatting sqref="N54">
    <cfRule type="cellIs" dxfId="806" priority="2310" operator="equal">
      <formula>"TBD"</formula>
    </cfRule>
  </conditionalFormatting>
  <conditionalFormatting sqref="N54">
    <cfRule type="cellIs" dxfId="805" priority="2309" operator="equal">
      <formula>"TBD"</formula>
    </cfRule>
  </conditionalFormatting>
  <conditionalFormatting sqref="N54">
    <cfRule type="cellIs" dxfId="804" priority="2308" operator="equal">
      <formula>"DECLINED"</formula>
    </cfRule>
  </conditionalFormatting>
  <conditionalFormatting sqref="N54">
    <cfRule type="cellIs" dxfId="803" priority="2306" operator="equal">
      <formula>"TBD"</formula>
    </cfRule>
    <cfRule type="cellIs" dxfId="802" priority="2307" operator="equal">
      <formula>"DECLINED"</formula>
    </cfRule>
  </conditionalFormatting>
  <conditionalFormatting sqref="N54">
    <cfRule type="cellIs" dxfId="801" priority="2303" operator="equal">
      <formula>"TBD"</formula>
    </cfRule>
    <cfRule type="cellIs" dxfId="800" priority="2304" operator="equal">
      <formula>"TBD"</formula>
    </cfRule>
    <cfRule type="cellIs" dxfId="799" priority="2305" operator="equal">
      <formula>"TBD"</formula>
    </cfRule>
  </conditionalFormatting>
  <conditionalFormatting sqref="N54">
    <cfRule type="cellIs" dxfId="798" priority="2302" operator="equal">
      <formula>"TBD"</formula>
    </cfRule>
  </conditionalFormatting>
  <conditionalFormatting sqref="N54">
    <cfRule type="cellIs" dxfId="797" priority="2301" operator="equal">
      <formula>"on shelf"</formula>
    </cfRule>
  </conditionalFormatting>
  <conditionalFormatting sqref="N257">
    <cfRule type="cellIs" dxfId="796" priority="2300" operator="equal">
      <formula>"TBD"</formula>
    </cfRule>
  </conditionalFormatting>
  <conditionalFormatting sqref="N263">
    <cfRule type="cellIs" dxfId="795" priority="2299" operator="equal">
      <formula>"TBD"</formula>
    </cfRule>
  </conditionalFormatting>
  <conditionalFormatting sqref="N263">
    <cfRule type="cellIs" dxfId="794" priority="2298" operator="equal">
      <formula>"DECLINED"</formula>
    </cfRule>
  </conditionalFormatting>
  <conditionalFormatting sqref="N263">
    <cfRule type="cellIs" dxfId="793" priority="2296" operator="equal">
      <formula>"TBD"</formula>
    </cfRule>
    <cfRule type="cellIs" dxfId="792" priority="2297" operator="equal">
      <formula>"DECLINED"</formula>
    </cfRule>
  </conditionalFormatting>
  <conditionalFormatting sqref="N263">
    <cfRule type="cellIs" dxfId="791" priority="2293" operator="equal">
      <formula>"TBD"</formula>
    </cfRule>
    <cfRule type="cellIs" dxfId="790" priority="2294" operator="equal">
      <formula>"TBD"</formula>
    </cfRule>
    <cfRule type="cellIs" dxfId="789" priority="2295" operator="equal">
      <formula>"TBD"</formula>
    </cfRule>
  </conditionalFormatting>
  <conditionalFormatting sqref="N263">
    <cfRule type="cellIs" dxfId="788" priority="2292" operator="equal">
      <formula>"TBD"</formula>
    </cfRule>
  </conditionalFormatting>
  <conditionalFormatting sqref="N263">
    <cfRule type="cellIs" dxfId="787" priority="2291" operator="equal">
      <formula>"DECLINED"</formula>
    </cfRule>
  </conditionalFormatting>
  <conditionalFormatting sqref="N263">
    <cfRule type="cellIs" dxfId="786" priority="2290" operator="equal">
      <formula>"TBD"</formula>
    </cfRule>
  </conditionalFormatting>
  <conditionalFormatting sqref="N263">
    <cfRule type="cellIs" dxfId="785" priority="2289" operator="equal">
      <formula>"DECLINED"</formula>
    </cfRule>
  </conditionalFormatting>
  <conditionalFormatting sqref="N263">
    <cfRule type="cellIs" dxfId="784" priority="2287" operator="equal">
      <formula>"TBD"</formula>
    </cfRule>
    <cfRule type="cellIs" dxfId="783" priority="2288" operator="equal">
      <formula>"DECLINED"</formula>
    </cfRule>
  </conditionalFormatting>
  <conditionalFormatting sqref="N263">
    <cfRule type="cellIs" dxfId="782" priority="2286" operator="equal">
      <formula>"TBD"</formula>
    </cfRule>
  </conditionalFormatting>
  <conditionalFormatting sqref="N263">
    <cfRule type="cellIs" dxfId="781" priority="2285" operator="equal">
      <formula>"DECLINED"</formula>
    </cfRule>
  </conditionalFormatting>
  <conditionalFormatting sqref="N263">
    <cfRule type="cellIs" dxfId="780" priority="2284" operator="equal">
      <formula>"TBD"</formula>
    </cfRule>
  </conditionalFormatting>
  <conditionalFormatting sqref="N263">
    <cfRule type="cellIs" dxfId="779" priority="2283" operator="equal">
      <formula>"TBD"</formula>
    </cfRule>
  </conditionalFormatting>
  <conditionalFormatting sqref="N263">
    <cfRule type="cellIs" dxfId="778" priority="2282" operator="equal">
      <formula>"TBD"</formula>
    </cfRule>
  </conditionalFormatting>
  <conditionalFormatting sqref="N277">
    <cfRule type="cellIs" dxfId="777" priority="2281" operator="equal">
      <formula>"TBD"</formula>
    </cfRule>
  </conditionalFormatting>
  <conditionalFormatting sqref="N277">
    <cfRule type="cellIs" dxfId="776" priority="2280" operator="equal">
      <formula>"DECLINED"</formula>
    </cfRule>
  </conditionalFormatting>
  <conditionalFormatting sqref="N277">
    <cfRule type="cellIs" dxfId="775" priority="2278" operator="equal">
      <formula>"TBD"</formula>
    </cfRule>
    <cfRule type="cellIs" dxfId="774" priority="2279" operator="equal">
      <formula>"DECLINED"</formula>
    </cfRule>
  </conditionalFormatting>
  <conditionalFormatting sqref="N277">
    <cfRule type="cellIs" dxfId="773" priority="2275" operator="equal">
      <formula>"TBD"</formula>
    </cfRule>
    <cfRule type="cellIs" dxfId="772" priority="2276" operator="equal">
      <formula>"TBD"</formula>
    </cfRule>
    <cfRule type="cellIs" dxfId="771" priority="2277" operator="equal">
      <formula>"TBD"</formula>
    </cfRule>
  </conditionalFormatting>
  <conditionalFormatting sqref="N277">
    <cfRule type="cellIs" dxfId="770" priority="2274" operator="equal">
      <formula>"TBD"</formula>
    </cfRule>
  </conditionalFormatting>
  <conditionalFormatting sqref="N277">
    <cfRule type="cellIs" dxfId="769" priority="2273" operator="equal">
      <formula>"DECLINED"</formula>
    </cfRule>
  </conditionalFormatting>
  <conditionalFormatting sqref="N277">
    <cfRule type="cellIs" dxfId="768" priority="2272" operator="equal">
      <formula>"TBD"</formula>
    </cfRule>
  </conditionalFormatting>
  <conditionalFormatting sqref="N277">
    <cfRule type="cellIs" dxfId="767" priority="2271" operator="equal">
      <formula>"DECLINED"</formula>
    </cfRule>
  </conditionalFormatting>
  <conditionalFormatting sqref="N277">
    <cfRule type="cellIs" dxfId="766" priority="2269" operator="equal">
      <formula>"TBD"</formula>
    </cfRule>
    <cfRule type="cellIs" dxfId="765" priority="2270" operator="equal">
      <formula>"DECLINED"</formula>
    </cfRule>
  </conditionalFormatting>
  <conditionalFormatting sqref="N277">
    <cfRule type="cellIs" dxfId="764" priority="2268" operator="equal">
      <formula>"TBD"</formula>
    </cfRule>
  </conditionalFormatting>
  <conditionalFormatting sqref="N277">
    <cfRule type="cellIs" dxfId="763" priority="2267" operator="equal">
      <formula>"DECLINED"</formula>
    </cfRule>
  </conditionalFormatting>
  <conditionalFormatting sqref="N277">
    <cfRule type="cellIs" dxfId="762" priority="2266" operator="equal">
      <formula>"TBD"</formula>
    </cfRule>
  </conditionalFormatting>
  <conditionalFormatting sqref="N277">
    <cfRule type="cellIs" dxfId="761" priority="2265" operator="equal">
      <formula>"TBD"</formula>
    </cfRule>
  </conditionalFormatting>
  <conditionalFormatting sqref="N277">
    <cfRule type="cellIs" dxfId="760" priority="2264" operator="equal">
      <formula>"TBD"</formula>
    </cfRule>
  </conditionalFormatting>
  <conditionalFormatting sqref="N313">
    <cfRule type="cellIs" dxfId="759" priority="2263" operator="equal">
      <formula>"TBD"</formula>
    </cfRule>
  </conditionalFormatting>
  <conditionalFormatting sqref="S294:S301">
    <cfRule type="containsErrors" dxfId="758" priority="2225">
      <formula>ISERROR(S294)</formula>
    </cfRule>
  </conditionalFormatting>
  <conditionalFormatting sqref="AS330">
    <cfRule type="cellIs" dxfId="757" priority="2223" operator="greaterThan">
      <formula>1</formula>
    </cfRule>
    <cfRule type="containsErrors" dxfId="756" priority="2224">
      <formula>ISERROR(AS330)</formula>
    </cfRule>
  </conditionalFormatting>
  <conditionalFormatting sqref="AS330">
    <cfRule type="cellIs" dxfId="755" priority="2222" operator="lessThan">
      <formula>0</formula>
    </cfRule>
  </conditionalFormatting>
  <conditionalFormatting sqref="M23:M432">
    <cfRule type="cellIs" dxfId="754" priority="2192" operator="equal">
      <formula>"TBD"</formula>
    </cfRule>
  </conditionalFormatting>
  <conditionalFormatting sqref="E94 E90">
    <cfRule type="cellIs" dxfId="753" priority="2150" operator="equal">
      <formula>"NEW ENTRY"</formula>
    </cfRule>
  </conditionalFormatting>
  <conditionalFormatting sqref="E90">
    <cfRule type="cellIs" dxfId="752" priority="2149" operator="equal">
      <formula>"NEW ENTRY"</formula>
    </cfRule>
  </conditionalFormatting>
  <conditionalFormatting sqref="N6:N7">
    <cfRule type="cellIs" dxfId="751" priority="2111" operator="equal">
      <formula>"TBD"</formula>
    </cfRule>
  </conditionalFormatting>
  <conditionalFormatting sqref="N6:N7">
    <cfRule type="cellIs" dxfId="750" priority="2108" operator="equal">
      <formula>"Long Shot"</formula>
    </cfRule>
    <cfRule type="cellIs" dxfId="749" priority="2109" operator="equal">
      <formula>"High"</formula>
    </cfRule>
    <cfRule type="cellIs" dxfId="748" priority="2110" operator="equal">
      <formula>"Medium"</formula>
    </cfRule>
  </conditionalFormatting>
  <conditionalFormatting sqref="N316 N298 N273 N57:N58">
    <cfRule type="cellIs" dxfId="747" priority="2107" operator="equal">
      <formula>"TBD"</formula>
    </cfRule>
  </conditionalFormatting>
  <conditionalFormatting sqref="N316 N298 N273 N57:N58">
    <cfRule type="cellIs" dxfId="746" priority="2106" operator="equal">
      <formula>"DECLINED"</formula>
    </cfRule>
  </conditionalFormatting>
  <conditionalFormatting sqref="N316 N298 N273 N57:N58">
    <cfRule type="cellIs" dxfId="745" priority="2104" operator="equal">
      <formula>"TBD"</formula>
    </cfRule>
    <cfRule type="cellIs" dxfId="744" priority="2105" operator="equal">
      <formula>"DECLINED"</formula>
    </cfRule>
  </conditionalFormatting>
  <conditionalFormatting sqref="N316 N298 N273 N57:N58">
    <cfRule type="cellIs" dxfId="743" priority="2101" operator="equal">
      <formula>"TBD"</formula>
    </cfRule>
    <cfRule type="cellIs" dxfId="742" priority="2102" operator="equal">
      <formula>"TBD"</formula>
    </cfRule>
    <cfRule type="cellIs" dxfId="741" priority="2103" operator="equal">
      <formula>"TBD"</formula>
    </cfRule>
  </conditionalFormatting>
  <conditionalFormatting sqref="N316 N298 N273 N57:N58">
    <cfRule type="cellIs" dxfId="740" priority="2100" operator="equal">
      <formula>"TBD"</formula>
    </cfRule>
  </conditionalFormatting>
  <conditionalFormatting sqref="N316 N298 N273 N57:N58">
    <cfRule type="cellIs" dxfId="739" priority="2099" operator="equal">
      <formula>"TBD"</formula>
    </cfRule>
  </conditionalFormatting>
  <conditionalFormatting sqref="N316 N298 N273 N57:N58">
    <cfRule type="cellIs" dxfId="738" priority="2098" operator="equal">
      <formula>"DECLINED"</formula>
    </cfRule>
  </conditionalFormatting>
  <conditionalFormatting sqref="N316 N298 N273 N57:N58">
    <cfRule type="cellIs" dxfId="737" priority="2096" operator="equal">
      <formula>"TBD"</formula>
    </cfRule>
    <cfRule type="cellIs" dxfId="736" priority="2097" operator="equal">
      <formula>"DECLINED"</formula>
    </cfRule>
  </conditionalFormatting>
  <conditionalFormatting sqref="N316 N298 N273 N57:N58">
    <cfRule type="cellIs" dxfId="735" priority="2093" operator="equal">
      <formula>"TBD"</formula>
    </cfRule>
    <cfRule type="cellIs" dxfId="734" priority="2094" operator="equal">
      <formula>"TBD"</formula>
    </cfRule>
    <cfRule type="cellIs" dxfId="733" priority="2095" operator="equal">
      <formula>"TBD"</formula>
    </cfRule>
  </conditionalFormatting>
  <conditionalFormatting sqref="N316 N298 N273 N57:N58">
    <cfRule type="cellIs" dxfId="732" priority="2092" operator="equal">
      <formula>"TBD"</formula>
    </cfRule>
  </conditionalFormatting>
  <conditionalFormatting sqref="N373 N365:N369 N353:N354">
    <cfRule type="cellIs" dxfId="731" priority="1971" operator="equal">
      <formula>"TBD"</formula>
    </cfRule>
  </conditionalFormatting>
  <conditionalFormatting sqref="N373 N365:N369 N353:N354">
    <cfRule type="cellIs" dxfId="730" priority="1970" operator="equal">
      <formula>"DECLINED"</formula>
    </cfRule>
  </conditionalFormatting>
  <conditionalFormatting sqref="N373 N365:N369 N353:N354">
    <cfRule type="cellIs" dxfId="729" priority="1968" operator="equal">
      <formula>"TBD"</formula>
    </cfRule>
    <cfRule type="cellIs" dxfId="728" priority="1969" operator="equal">
      <formula>"DECLINED"</formula>
    </cfRule>
  </conditionalFormatting>
  <conditionalFormatting sqref="N373 N365:N369 N353:N354">
    <cfRule type="cellIs" dxfId="727" priority="1965" operator="equal">
      <formula>"TBD"</formula>
    </cfRule>
    <cfRule type="cellIs" dxfId="726" priority="1966" operator="equal">
      <formula>"TBD"</formula>
    </cfRule>
    <cfRule type="cellIs" dxfId="725" priority="1967" operator="equal">
      <formula>"TBD"</formula>
    </cfRule>
  </conditionalFormatting>
  <conditionalFormatting sqref="N373 N365:N369 N353:N354 N285:N286 N260:N261">
    <cfRule type="cellIs" dxfId="724" priority="1964" operator="equal">
      <formula>"TBD"</formula>
    </cfRule>
  </conditionalFormatting>
  <conditionalFormatting sqref="N373">
    <cfRule type="cellIs" dxfId="723" priority="1963" operator="equal">
      <formula>"on shelf"</formula>
    </cfRule>
  </conditionalFormatting>
  <conditionalFormatting sqref="M14:M21">
    <cfRule type="cellIs" dxfId="722" priority="1959" operator="equal">
      <formula>"TBD"</formula>
    </cfRule>
  </conditionalFormatting>
  <conditionalFormatting sqref="N398:N404 N391 N197:N198">
    <cfRule type="cellIs" dxfId="721" priority="1904" operator="equal">
      <formula>"TBD"</formula>
    </cfRule>
  </conditionalFormatting>
  <conditionalFormatting sqref="N398:N404 N391 N197:N198">
    <cfRule type="cellIs" dxfId="720" priority="1903" operator="equal">
      <formula>"DECLINED"</formula>
    </cfRule>
  </conditionalFormatting>
  <conditionalFormatting sqref="N398:N404 N391 N197:N198">
    <cfRule type="cellIs" dxfId="719" priority="1901" operator="equal">
      <formula>"TBD"</formula>
    </cfRule>
    <cfRule type="cellIs" dxfId="718" priority="1902" operator="equal">
      <formula>"DECLINED"</formula>
    </cfRule>
  </conditionalFormatting>
  <conditionalFormatting sqref="N398:N404 N391 N197:N198">
    <cfRule type="cellIs" dxfId="717" priority="1898" operator="equal">
      <formula>"TBD"</formula>
    </cfRule>
    <cfRule type="cellIs" dxfId="716" priority="1899" operator="equal">
      <formula>"TBD"</formula>
    </cfRule>
    <cfRule type="cellIs" dxfId="715" priority="1900" operator="equal">
      <formula>"TBD"</formula>
    </cfRule>
  </conditionalFormatting>
  <conditionalFormatting sqref="N398:N404 N391 N384:N385 N197:N198">
    <cfRule type="cellIs" dxfId="714" priority="1897" operator="equal">
      <formula>"TBD"</formula>
    </cfRule>
  </conditionalFormatting>
  <conditionalFormatting sqref="N391 N197:N198">
    <cfRule type="cellIs" dxfId="713" priority="1896" operator="equal">
      <formula>"on shelf"</formula>
    </cfRule>
  </conditionalFormatting>
  <conditionalFormatting sqref="N391">
    <cfRule type="cellIs" dxfId="712" priority="1893" operator="equal">
      <formula>"on shelf"</formula>
    </cfRule>
    <cfRule type="cellIs" dxfId="711" priority="1894" operator="equal">
      <formula>"DECLINED"</formula>
    </cfRule>
    <cfRule type="cellIs" dxfId="710" priority="1895" operator="equal">
      <formula>"DC'd"</formula>
    </cfRule>
  </conditionalFormatting>
  <conditionalFormatting sqref="N393:N397 N363:N378 N352:N359 N49:N52 N336:N345">
    <cfRule type="cellIs" dxfId="709" priority="1889" operator="equal">
      <formula>"TBD"</formula>
    </cfRule>
  </conditionalFormatting>
  <conditionalFormatting sqref="N393:N397 N363:N378 N352:N359 N49:N52 N329:N334 N336:N345">
    <cfRule type="cellIs" dxfId="708" priority="1888" operator="equal">
      <formula>"DECLINED"</formula>
    </cfRule>
  </conditionalFormatting>
  <conditionalFormatting sqref="N393:N397 N363:N378 N352:N359 N49:N52 N336:N345">
    <cfRule type="cellIs" dxfId="707" priority="1886" operator="equal">
      <formula>"TBD"</formula>
    </cfRule>
    <cfRule type="cellIs" dxfId="706" priority="1887" operator="equal">
      <formula>"DECLINED"</formula>
    </cfRule>
  </conditionalFormatting>
  <conditionalFormatting sqref="N393:N397 N363:N378 N352:N359 N49:N52 N336:N345">
    <cfRule type="cellIs" dxfId="705" priority="1883" operator="equal">
      <formula>"TBD"</formula>
    </cfRule>
    <cfRule type="cellIs" dxfId="704" priority="1884" operator="equal">
      <formula>"TBD"</formula>
    </cfRule>
    <cfRule type="cellIs" dxfId="703" priority="1885" operator="equal">
      <formula>"TBD"</formula>
    </cfRule>
  </conditionalFormatting>
  <conditionalFormatting sqref="N393:N397 N363:N378 N352:N359 N49:N52 N329:N334 N336:N345">
    <cfRule type="cellIs" dxfId="702" priority="1882" operator="equal">
      <formula>"TBD"</formula>
    </cfRule>
  </conditionalFormatting>
  <conditionalFormatting sqref="N49:N52">
    <cfRule type="cellIs" dxfId="701" priority="1881" operator="equal">
      <formula>"on shelf"</formula>
    </cfRule>
  </conditionalFormatting>
  <conditionalFormatting sqref="N378 N197:N198">
    <cfRule type="cellIs" dxfId="700" priority="1873" operator="equal">
      <formula>"TBD"</formula>
    </cfRule>
  </conditionalFormatting>
  <conditionalFormatting sqref="N378 N197:N198">
    <cfRule type="cellIs" dxfId="699" priority="1872" operator="equal">
      <formula>"DECLINED"</formula>
    </cfRule>
  </conditionalFormatting>
  <conditionalFormatting sqref="N378 N197:N198">
    <cfRule type="cellIs" dxfId="698" priority="1870" operator="equal">
      <formula>"TBD"</formula>
    </cfRule>
    <cfRule type="cellIs" dxfId="697" priority="1871" operator="equal">
      <formula>"DECLINED"</formula>
    </cfRule>
  </conditionalFormatting>
  <conditionalFormatting sqref="N378 N197:N198">
    <cfRule type="cellIs" dxfId="696" priority="1867" operator="equal">
      <formula>"TBD"</formula>
    </cfRule>
    <cfRule type="cellIs" dxfId="695" priority="1868" operator="equal">
      <formula>"TBD"</formula>
    </cfRule>
    <cfRule type="cellIs" dxfId="694" priority="1869" operator="equal">
      <formula>"TBD"</formula>
    </cfRule>
  </conditionalFormatting>
  <conditionalFormatting sqref="N384:N385 N378 N197:N198">
    <cfRule type="cellIs" dxfId="693" priority="1866" operator="equal">
      <formula>"TBD"</formula>
    </cfRule>
  </conditionalFormatting>
  <conditionalFormatting sqref="N197:N198">
    <cfRule type="cellIs" dxfId="692" priority="1865" operator="equal">
      <formula>"on shelf"</formula>
    </cfRule>
  </conditionalFormatting>
  <conditionalFormatting sqref="M270:M273">
    <cfRule type="cellIs" dxfId="691" priority="1860" operator="equal">
      <formula>"TBD"</formula>
    </cfRule>
  </conditionalFormatting>
  <conditionalFormatting sqref="M270:M273">
    <cfRule type="cellIs" dxfId="690" priority="1858" operator="equal">
      <formula>"TBD"</formula>
    </cfRule>
    <cfRule type="cellIs" dxfId="689" priority="1859" operator="equal">
      <formula>"DECLINED"</formula>
    </cfRule>
  </conditionalFormatting>
  <conditionalFormatting sqref="M270:M273">
    <cfRule type="cellIs" dxfId="688" priority="1855" operator="equal">
      <formula>"TBD"</formula>
    </cfRule>
    <cfRule type="cellIs" dxfId="687" priority="1856" operator="equal">
      <formula>"TBD"</formula>
    </cfRule>
    <cfRule type="cellIs" dxfId="686" priority="1857" operator="equal">
      <formula>"TBD"</formula>
    </cfRule>
  </conditionalFormatting>
  <conditionalFormatting sqref="M270:M273">
    <cfRule type="cellIs" dxfId="685" priority="1854" operator="equal">
      <formula>"TBD"</formula>
    </cfRule>
  </conditionalFormatting>
  <conditionalFormatting sqref="M270:M273">
    <cfRule type="cellIs" dxfId="684" priority="1853" operator="equal">
      <formula>"on shelf"</formula>
    </cfRule>
  </conditionalFormatting>
  <conditionalFormatting sqref="M270:M273">
    <cfRule type="cellIs" dxfId="683" priority="1850" operator="equal">
      <formula>"on shelf"</formula>
    </cfRule>
    <cfRule type="cellIs" dxfId="682" priority="1851" operator="equal">
      <formula>"DECLINED"</formula>
    </cfRule>
    <cfRule type="cellIs" dxfId="681" priority="1852" operator="equal">
      <formula>"DC'd"</formula>
    </cfRule>
  </conditionalFormatting>
  <conditionalFormatting sqref="M270:M273">
    <cfRule type="cellIs" dxfId="680" priority="1849" operator="equal">
      <formula>"TBD"</formula>
    </cfRule>
  </conditionalFormatting>
  <conditionalFormatting sqref="M270:M273">
    <cfRule type="cellIs" dxfId="679" priority="1847" operator="equal">
      <formula>"TBD"</formula>
    </cfRule>
    <cfRule type="cellIs" dxfId="678" priority="1848" operator="equal">
      <formula>"DECLINED"</formula>
    </cfRule>
  </conditionalFormatting>
  <conditionalFormatting sqref="M270:M273">
    <cfRule type="cellIs" dxfId="677" priority="1844" operator="equal">
      <formula>"TBD"</formula>
    </cfRule>
    <cfRule type="cellIs" dxfId="676" priority="1845" operator="equal">
      <formula>"TBD"</formula>
    </cfRule>
    <cfRule type="cellIs" dxfId="675" priority="1846" operator="equal">
      <formula>"TBD"</formula>
    </cfRule>
  </conditionalFormatting>
  <conditionalFormatting sqref="M270:M273">
    <cfRule type="cellIs" dxfId="674" priority="1843" operator="equal">
      <formula>"on shelf"</formula>
    </cfRule>
  </conditionalFormatting>
  <conditionalFormatting sqref="M270:M273">
    <cfRule type="cellIs" dxfId="673" priority="1840" operator="equal">
      <formula>"on shelf"</formula>
    </cfRule>
    <cfRule type="cellIs" dxfId="672" priority="1841" operator="equal">
      <formula>"DECLINED"</formula>
    </cfRule>
    <cfRule type="cellIs" dxfId="671" priority="1842" operator="equal">
      <formula>"DC'd"</formula>
    </cfRule>
  </conditionalFormatting>
  <conditionalFormatting sqref="M270:M273">
    <cfRule type="cellIs" dxfId="670" priority="1839" operator="equal">
      <formula>"TBD"</formula>
    </cfRule>
  </conditionalFormatting>
  <conditionalFormatting sqref="M270:M273">
    <cfRule type="cellIs" dxfId="669" priority="1838" operator="equal">
      <formula>"DECLINED"</formula>
    </cfRule>
  </conditionalFormatting>
  <conditionalFormatting sqref="M270:M273">
    <cfRule type="cellIs" dxfId="668" priority="1837" operator="equal">
      <formula>"TBD"</formula>
    </cfRule>
  </conditionalFormatting>
  <conditionalFormatting sqref="M270:M273">
    <cfRule type="cellIs" dxfId="667" priority="1834" operator="equal">
      <formula>"Long Shot"</formula>
    </cfRule>
    <cfRule type="cellIs" dxfId="666" priority="1835" operator="equal">
      <formula>"High"</formula>
    </cfRule>
    <cfRule type="cellIs" dxfId="665" priority="1836" operator="equal">
      <formula>"Medium"</formula>
    </cfRule>
  </conditionalFormatting>
  <conditionalFormatting sqref="M270:M273">
    <cfRule type="cellIs" dxfId="664" priority="1833" operator="equal">
      <formula>"DECLINED"</formula>
    </cfRule>
  </conditionalFormatting>
  <conditionalFormatting sqref="M334">
    <cfRule type="cellIs" dxfId="663" priority="1832" operator="equal">
      <formula>"DECLINED"</formula>
    </cfRule>
  </conditionalFormatting>
  <conditionalFormatting sqref="M334">
    <cfRule type="cellIs" dxfId="662" priority="1831" operator="equal">
      <formula>"TBD"</formula>
    </cfRule>
  </conditionalFormatting>
  <conditionalFormatting sqref="M334">
    <cfRule type="cellIs" dxfId="661" priority="1829" operator="equal">
      <formula>"TBD"</formula>
    </cfRule>
    <cfRule type="cellIs" dxfId="660" priority="1830" operator="equal">
      <formula>"DECLINED"</formula>
    </cfRule>
  </conditionalFormatting>
  <conditionalFormatting sqref="M334">
    <cfRule type="cellIs" dxfId="659" priority="1826" operator="equal">
      <formula>"TBD"</formula>
    </cfRule>
    <cfRule type="cellIs" dxfId="658" priority="1827" operator="equal">
      <formula>"TBD"</formula>
    </cfRule>
    <cfRule type="cellIs" dxfId="657" priority="1828" operator="equal">
      <formula>"TBD"</formula>
    </cfRule>
  </conditionalFormatting>
  <conditionalFormatting sqref="M334">
    <cfRule type="cellIs" dxfId="656" priority="1825" operator="equal">
      <formula>"TBD"</formula>
    </cfRule>
  </conditionalFormatting>
  <conditionalFormatting sqref="M334">
    <cfRule type="cellIs" dxfId="655" priority="1824" operator="equal">
      <formula>"on shelf"</formula>
    </cfRule>
  </conditionalFormatting>
  <conditionalFormatting sqref="M334">
    <cfRule type="cellIs" dxfId="654" priority="1821" operator="equal">
      <formula>"on shelf"</formula>
    </cfRule>
    <cfRule type="cellIs" dxfId="653" priority="1822" operator="equal">
      <formula>"DECLINED"</formula>
    </cfRule>
    <cfRule type="cellIs" dxfId="652" priority="1823" operator="equal">
      <formula>"DC'd"</formula>
    </cfRule>
  </conditionalFormatting>
  <conditionalFormatting sqref="M334">
    <cfRule type="cellIs" dxfId="651" priority="1820" operator="equal">
      <formula>"TBD"</formula>
    </cfRule>
  </conditionalFormatting>
  <conditionalFormatting sqref="M334">
    <cfRule type="cellIs" dxfId="650" priority="1818" operator="equal">
      <formula>"TBD"</formula>
    </cfRule>
    <cfRule type="cellIs" dxfId="649" priority="1819" operator="equal">
      <formula>"DECLINED"</formula>
    </cfRule>
  </conditionalFormatting>
  <conditionalFormatting sqref="M334">
    <cfRule type="cellIs" dxfId="648" priority="1815" operator="equal">
      <formula>"TBD"</formula>
    </cfRule>
    <cfRule type="cellIs" dxfId="647" priority="1816" operator="equal">
      <formula>"TBD"</formula>
    </cfRule>
    <cfRule type="cellIs" dxfId="646" priority="1817" operator="equal">
      <formula>"TBD"</formula>
    </cfRule>
  </conditionalFormatting>
  <conditionalFormatting sqref="M334">
    <cfRule type="cellIs" dxfId="645" priority="1814" operator="equal">
      <formula>"on shelf"</formula>
    </cfRule>
  </conditionalFormatting>
  <conditionalFormatting sqref="M334">
    <cfRule type="cellIs" dxfId="644" priority="1811" operator="equal">
      <formula>"on shelf"</formula>
    </cfRule>
    <cfRule type="cellIs" dxfId="643" priority="1812" operator="equal">
      <formula>"DECLINED"</formula>
    </cfRule>
    <cfRule type="cellIs" dxfId="642" priority="1813" operator="equal">
      <formula>"DC'd"</formula>
    </cfRule>
  </conditionalFormatting>
  <conditionalFormatting sqref="M334">
    <cfRule type="cellIs" dxfId="641" priority="1810" operator="equal">
      <formula>"TBD"</formula>
    </cfRule>
  </conditionalFormatting>
  <conditionalFormatting sqref="M334">
    <cfRule type="cellIs" dxfId="640" priority="1809" operator="equal">
      <formula>"DECLINED"</formula>
    </cfRule>
  </conditionalFormatting>
  <conditionalFormatting sqref="M334">
    <cfRule type="cellIs" dxfId="639" priority="1808" operator="equal">
      <formula>"TBD"</formula>
    </cfRule>
  </conditionalFormatting>
  <conditionalFormatting sqref="M334">
    <cfRule type="cellIs" dxfId="638" priority="1805" operator="equal">
      <formula>"Long Shot"</formula>
    </cfRule>
    <cfRule type="cellIs" dxfId="637" priority="1806" operator="equal">
      <formula>"High"</formula>
    </cfRule>
    <cfRule type="cellIs" dxfId="636" priority="1807" operator="equal">
      <formula>"Medium"</formula>
    </cfRule>
  </conditionalFormatting>
  <conditionalFormatting sqref="M334">
    <cfRule type="cellIs" dxfId="635" priority="1804" operator="equal">
      <formula>"DECLINED"</formula>
    </cfRule>
  </conditionalFormatting>
  <conditionalFormatting sqref="F283">
    <cfRule type="cellIs" dxfId="634" priority="1693" operator="equal">
      <formula>"*NEW ENTRY"</formula>
    </cfRule>
  </conditionalFormatting>
  <conditionalFormatting sqref="F283">
    <cfRule type="cellIs" dxfId="633" priority="1692" operator="equal">
      <formula>"zzNEW ENTRY"</formula>
    </cfRule>
  </conditionalFormatting>
  <conditionalFormatting sqref="F283">
    <cfRule type="cellIs" dxfId="632" priority="1691" operator="equal">
      <formula>"NEW ENTRY"</formula>
    </cfRule>
  </conditionalFormatting>
  <conditionalFormatting sqref="B273:B276">
    <cfRule type="cellIs" dxfId="631" priority="1683" operator="equal">
      <formula>"*NEW ENTRY"</formula>
    </cfRule>
  </conditionalFormatting>
  <conditionalFormatting sqref="B273:B276">
    <cfRule type="cellIs" dxfId="630" priority="1682" operator="equal">
      <formula>"zzNEW ENTRY"</formula>
    </cfRule>
  </conditionalFormatting>
  <conditionalFormatting sqref="F264">
    <cfRule type="cellIs" dxfId="629" priority="1659" operator="equal">
      <formula>"NEW ENTRY"</formula>
    </cfRule>
  </conditionalFormatting>
  <conditionalFormatting sqref="F271">
    <cfRule type="cellIs" dxfId="628" priority="1658" operator="equal">
      <formula>"NEW ENTRY"</formula>
    </cfRule>
  </conditionalFormatting>
  <conditionalFormatting sqref="N310 N292:N296">
    <cfRule type="cellIs" dxfId="627" priority="1547" operator="equal">
      <formula>"TBD"</formula>
    </cfRule>
  </conditionalFormatting>
  <conditionalFormatting sqref="N310 N292:N296">
    <cfRule type="cellIs" dxfId="626" priority="1546" operator="equal">
      <formula>"TBD"</formula>
    </cfRule>
  </conditionalFormatting>
  <conditionalFormatting sqref="N310 N292:N296">
    <cfRule type="cellIs" dxfId="625" priority="1544" operator="equal">
      <formula>"TBD"</formula>
    </cfRule>
    <cfRule type="cellIs" dxfId="624" priority="1545" operator="equal">
      <formula>"DECLINED"</formula>
    </cfRule>
  </conditionalFormatting>
  <conditionalFormatting sqref="N310 N292:N296">
    <cfRule type="cellIs" dxfId="623" priority="1541" operator="equal">
      <formula>"TBD"</formula>
    </cfRule>
    <cfRule type="cellIs" dxfId="622" priority="1542" operator="equal">
      <formula>"TBD"</formula>
    </cfRule>
    <cfRule type="cellIs" dxfId="621" priority="1543" operator="equal">
      <formula>"TBD"</formula>
    </cfRule>
  </conditionalFormatting>
  <conditionalFormatting sqref="N310 N292:N296">
    <cfRule type="cellIs" dxfId="620" priority="1540" operator="equal">
      <formula>"on shelf"</formula>
    </cfRule>
  </conditionalFormatting>
  <conditionalFormatting sqref="N310 N292:N296">
    <cfRule type="cellIs" dxfId="619" priority="1537" operator="equal">
      <formula>"on shelf"</formula>
    </cfRule>
    <cfRule type="cellIs" dxfId="618" priority="1538" operator="equal">
      <formula>"DECLINED"</formula>
    </cfRule>
    <cfRule type="cellIs" dxfId="617" priority="1539" operator="equal">
      <formula>"DC'd"</formula>
    </cfRule>
  </conditionalFormatting>
  <conditionalFormatting sqref="N310 N292:N296">
    <cfRule type="cellIs" dxfId="616" priority="1536" operator="equal">
      <formula>"TBD"</formula>
    </cfRule>
  </conditionalFormatting>
  <conditionalFormatting sqref="N310 N292:N296">
    <cfRule type="cellIs" dxfId="615" priority="1535" operator="equal">
      <formula>"DECLINED"</formula>
    </cfRule>
  </conditionalFormatting>
  <conditionalFormatting sqref="N310 N292:N296">
    <cfRule type="cellIs" dxfId="614" priority="1534" operator="equal">
      <formula>"TBD"</formula>
    </cfRule>
  </conditionalFormatting>
  <conditionalFormatting sqref="N310 N292:N296">
    <cfRule type="cellIs" dxfId="613" priority="1533" operator="equal">
      <formula>"DECLINED"</formula>
    </cfRule>
  </conditionalFormatting>
  <conditionalFormatting sqref="N310">
    <cfRule type="cellIs" dxfId="612" priority="1532" operator="equal">
      <formula>"TBD"</formula>
    </cfRule>
  </conditionalFormatting>
  <conditionalFormatting sqref="G303 G299:G301 G290:G296">
    <cfRule type="cellIs" dxfId="611" priority="1531" operator="greaterThan">
      <formula>0</formula>
    </cfRule>
  </conditionalFormatting>
  <conditionalFormatting sqref="E48:E49 E44 E35:E40 E51:E56 E61:E71">
    <cfRule type="cellIs" dxfId="610" priority="1522" operator="equal">
      <formula>"NEW ENTRY"</formula>
    </cfRule>
  </conditionalFormatting>
  <conditionalFormatting sqref="E186:E188 E172 E168:E170">
    <cfRule type="cellIs" dxfId="609" priority="1520" operator="equal">
      <formula>"zzNEW ENTRY"</formula>
    </cfRule>
  </conditionalFormatting>
  <conditionalFormatting sqref="S307 S298 S29">
    <cfRule type="containsErrors" dxfId="608" priority="1507">
      <formula>ISERROR(S29)</formula>
    </cfRule>
  </conditionalFormatting>
  <conditionalFormatting sqref="D13:D18">
    <cfRule type="cellIs" dxfId="607" priority="1459" operator="equal">
      <formula>"NEW ENTRY"</formula>
    </cfRule>
  </conditionalFormatting>
  <conditionalFormatting sqref="D370:D374 D367:D368 D306:D312 D302:D304 D284 D76:D80 D71">
    <cfRule type="cellIs" dxfId="606" priority="1458" operator="equal">
      <formula>"NEW ENTRY"</formula>
    </cfRule>
  </conditionalFormatting>
  <conditionalFormatting sqref="E58:E59">
    <cfRule type="cellIs" dxfId="605" priority="1428" operator="equal">
      <formula>"NEW ENTRY"</formula>
    </cfRule>
  </conditionalFormatting>
  <conditionalFormatting sqref="E58:E59">
    <cfRule type="cellIs" dxfId="604" priority="1427" operator="equal">
      <formula>"NEW ENTRY"</formula>
    </cfRule>
  </conditionalFormatting>
  <conditionalFormatting sqref="E203:E204 E154:E155 E81">
    <cfRule type="cellIs" dxfId="603" priority="1426" operator="equal">
      <formula>"NEW ENTRY"</formula>
    </cfRule>
  </conditionalFormatting>
  <conditionalFormatting sqref="E203:E204">
    <cfRule type="cellIs" dxfId="602" priority="1425" operator="equal">
      <formula>"zzNEW ENTRY"</formula>
    </cfRule>
  </conditionalFormatting>
  <conditionalFormatting sqref="E159">
    <cfRule type="cellIs" dxfId="601" priority="1417" operator="equal">
      <formula>"NEW ENTRY"</formula>
    </cfRule>
  </conditionalFormatting>
  <conditionalFormatting sqref="E180 E171 E166">
    <cfRule type="cellIs" dxfId="600" priority="1416" operator="equal">
      <formula>"zzNEW ENTRY"</formula>
    </cfRule>
  </conditionalFormatting>
  <conditionalFormatting sqref="D208">
    <cfRule type="cellIs" dxfId="599" priority="1343" operator="equal">
      <formula>"NEW ENTRY"</formula>
    </cfRule>
  </conditionalFormatting>
  <conditionalFormatting sqref="E213">
    <cfRule type="cellIs" dxfId="598" priority="991" operator="equal">
      <formula>"*NEW ENTRY"</formula>
    </cfRule>
  </conditionalFormatting>
  <conditionalFormatting sqref="E213">
    <cfRule type="cellIs" dxfId="597" priority="990" operator="equal">
      <formula>"zzNEW ENTRY"</formula>
    </cfRule>
  </conditionalFormatting>
  <conditionalFormatting sqref="E213">
    <cfRule type="cellIs" dxfId="596" priority="989" operator="equal">
      <formula>"NEW ENTRY"</formula>
    </cfRule>
  </conditionalFormatting>
  <conditionalFormatting sqref="E181 E176:E177">
    <cfRule type="cellIs" dxfId="595" priority="977" operator="equal">
      <formula>"zzNEW ENTRY"</formula>
    </cfRule>
  </conditionalFormatting>
  <conditionalFormatting sqref="E188:E189 E214:E229 E235:E241 E247:E253 E259:E266 E272:E316 E322:E325 E331:E332 E338:E343 E349:E363 E374:E376 E382:E385 E396:E397 E403:E407">
    <cfRule type="cellIs" dxfId="594" priority="974" operator="equal">
      <formula>"zzNEW ENTRY"</formula>
    </cfRule>
  </conditionalFormatting>
  <conditionalFormatting sqref="E214:E229 E235:E241 E247:E253 E259:E266 E272:E316 E322:E325 E331:E332 E338:E343 E349:E363 E374:E376 E382:E385 E396:E397 E403:E407">
    <cfRule type="cellIs" dxfId="593" priority="973" operator="equal">
      <formula>"*NEW ENTRY"</formula>
    </cfRule>
  </conditionalFormatting>
  <conditionalFormatting sqref="E203 E199:E201 E171:E175">
    <cfRule type="cellIs" dxfId="592" priority="971" operator="equal">
      <formula>"zzNEW ENTRY"</formula>
    </cfRule>
  </conditionalFormatting>
  <conditionalFormatting sqref="E205:E210">
    <cfRule type="cellIs" dxfId="591" priority="963" operator="equal">
      <formula>"PLACEHOLDER"</formula>
    </cfRule>
  </conditionalFormatting>
  <conditionalFormatting sqref="E205:E210">
    <cfRule type="cellIs" dxfId="590" priority="962" operator="equal">
      <formula>"NEW ENTRY"</formula>
    </cfRule>
  </conditionalFormatting>
  <conditionalFormatting sqref="E205:E210">
    <cfRule type="cellIs" dxfId="589" priority="961" operator="equal">
      <formula>"zzNEW ENTRY"</formula>
    </cfRule>
  </conditionalFormatting>
  <conditionalFormatting sqref="E14:E37">
    <cfRule type="cellIs" dxfId="588" priority="959" operator="equal">
      <formula>"PLACEHOLDER"</formula>
    </cfRule>
  </conditionalFormatting>
  <conditionalFormatting sqref="E49:E51">
    <cfRule type="cellIs" dxfId="587" priority="958" operator="equal">
      <formula>"PLACEHOLDER"</formula>
    </cfRule>
  </conditionalFormatting>
  <conditionalFormatting sqref="E52:E56">
    <cfRule type="cellIs" dxfId="586" priority="957" operator="equal">
      <formula>"PLACEHOLDER"</formula>
    </cfRule>
  </conditionalFormatting>
  <conditionalFormatting sqref="E61:E65">
    <cfRule type="cellIs" dxfId="585" priority="956" operator="equal">
      <formula>"PLACEHOLDER"</formula>
    </cfRule>
  </conditionalFormatting>
  <conditionalFormatting sqref="E67:E71">
    <cfRule type="cellIs" dxfId="584" priority="955" operator="equal">
      <formula>"PLACEHOLDER"</formula>
    </cfRule>
  </conditionalFormatting>
  <conditionalFormatting sqref="E76:E78">
    <cfRule type="cellIs" dxfId="583" priority="954" operator="equal">
      <formula>"NEW ENTRY"</formula>
    </cfRule>
  </conditionalFormatting>
  <conditionalFormatting sqref="E76:E78">
    <cfRule type="cellIs" dxfId="582" priority="953" operator="equal">
      <formula>"PLACEHOLDER"</formula>
    </cfRule>
  </conditionalFormatting>
  <conditionalFormatting sqref="E80:E82">
    <cfRule type="cellIs" dxfId="581" priority="952" operator="equal">
      <formula>"NEW ENTRY"</formula>
    </cfRule>
  </conditionalFormatting>
  <conditionalFormatting sqref="E80:E82">
    <cfRule type="cellIs" dxfId="580" priority="951" operator="equal">
      <formula>"PLACEHOLDER"</formula>
    </cfRule>
  </conditionalFormatting>
  <conditionalFormatting sqref="E83:E84">
    <cfRule type="cellIs" dxfId="579" priority="950" operator="equal">
      <formula>"NEW ENTRY"</formula>
    </cfRule>
  </conditionalFormatting>
  <conditionalFormatting sqref="E83:E84">
    <cfRule type="cellIs" dxfId="578" priority="949" operator="equal">
      <formula>"PLACEHOLDER"</formula>
    </cfRule>
  </conditionalFormatting>
  <conditionalFormatting sqref="E85:E86">
    <cfRule type="cellIs" dxfId="577" priority="948" operator="equal">
      <formula>"NEW ENTRY"</formula>
    </cfRule>
  </conditionalFormatting>
  <conditionalFormatting sqref="E85:E86">
    <cfRule type="cellIs" dxfId="576" priority="947" operator="equal">
      <formula>"PLACEHOLDER"</formula>
    </cfRule>
  </conditionalFormatting>
  <conditionalFormatting sqref="E88">
    <cfRule type="cellIs" dxfId="575" priority="946" operator="equal">
      <formula>"NEW ENTRY"</formula>
    </cfRule>
  </conditionalFormatting>
  <conditionalFormatting sqref="E87:E89">
    <cfRule type="cellIs" dxfId="574" priority="945" operator="equal">
      <formula>"NEW ENTRY"</formula>
    </cfRule>
  </conditionalFormatting>
  <conditionalFormatting sqref="E87:E89">
    <cfRule type="cellIs" dxfId="573" priority="944" operator="equal">
      <formula>"PLACEHOLDER"</formula>
    </cfRule>
  </conditionalFormatting>
  <conditionalFormatting sqref="E90:E91">
    <cfRule type="cellIs" dxfId="572" priority="943" operator="equal">
      <formula>"NEW ENTRY"</formula>
    </cfRule>
  </conditionalFormatting>
  <conditionalFormatting sqref="E90:E91">
    <cfRule type="cellIs" dxfId="571" priority="942" operator="equal">
      <formula>"PLACEHOLDER"</formula>
    </cfRule>
  </conditionalFormatting>
  <conditionalFormatting sqref="E99">
    <cfRule type="cellIs" dxfId="570" priority="941" operator="equal">
      <formula>"NEW ENTRY"</formula>
    </cfRule>
  </conditionalFormatting>
  <conditionalFormatting sqref="E99">
    <cfRule type="cellIs" dxfId="569" priority="940" operator="equal">
      <formula>"NEW ENTRY"</formula>
    </cfRule>
  </conditionalFormatting>
  <conditionalFormatting sqref="E97">
    <cfRule type="cellIs" dxfId="568" priority="939" operator="equal">
      <formula>"NEW ENTRY"</formula>
    </cfRule>
  </conditionalFormatting>
  <conditionalFormatting sqref="E96:E98">
    <cfRule type="cellIs" dxfId="567" priority="938" operator="equal">
      <formula>"NEW ENTRY"</formula>
    </cfRule>
  </conditionalFormatting>
  <conditionalFormatting sqref="E96:E98">
    <cfRule type="cellIs" dxfId="566" priority="937" operator="equal">
      <formula>"PLACEHOLDER"</formula>
    </cfRule>
  </conditionalFormatting>
  <conditionalFormatting sqref="E99:E100">
    <cfRule type="cellIs" dxfId="565" priority="936" operator="equal">
      <formula>"NEW ENTRY"</formula>
    </cfRule>
  </conditionalFormatting>
  <conditionalFormatting sqref="E99:E100">
    <cfRule type="cellIs" dxfId="564" priority="935" operator="equal">
      <formula>"PLACEHOLDER"</formula>
    </cfRule>
  </conditionalFormatting>
  <conditionalFormatting sqref="E109">
    <cfRule type="cellIs" dxfId="563" priority="934" operator="equal">
      <formula>"NEW ENTRY"</formula>
    </cfRule>
  </conditionalFormatting>
  <conditionalFormatting sqref="E109">
    <cfRule type="cellIs" dxfId="562" priority="933" operator="equal">
      <formula>"NEW ENTRY"</formula>
    </cfRule>
  </conditionalFormatting>
  <conditionalFormatting sqref="E107">
    <cfRule type="cellIs" dxfId="561" priority="932" operator="equal">
      <formula>"NEW ENTRY"</formula>
    </cfRule>
  </conditionalFormatting>
  <conditionalFormatting sqref="E106:E108">
    <cfRule type="cellIs" dxfId="560" priority="931" operator="equal">
      <formula>"NEW ENTRY"</formula>
    </cfRule>
  </conditionalFormatting>
  <conditionalFormatting sqref="E106:E108">
    <cfRule type="cellIs" dxfId="559" priority="930" operator="equal">
      <formula>"PLACEHOLDER"</formula>
    </cfRule>
  </conditionalFormatting>
  <conditionalFormatting sqref="E109:E110">
    <cfRule type="cellIs" dxfId="558" priority="929" operator="equal">
      <formula>"NEW ENTRY"</formula>
    </cfRule>
  </conditionalFormatting>
  <conditionalFormatting sqref="E109:E110">
    <cfRule type="cellIs" dxfId="557" priority="928" operator="equal">
      <formula>"PLACEHOLDER"</formula>
    </cfRule>
  </conditionalFormatting>
  <conditionalFormatting sqref="E119">
    <cfRule type="cellIs" dxfId="556" priority="927" operator="equal">
      <formula>"NEW ENTRY"</formula>
    </cfRule>
  </conditionalFormatting>
  <conditionalFormatting sqref="E119">
    <cfRule type="cellIs" dxfId="555" priority="926" operator="equal">
      <formula>"NEW ENTRY"</formula>
    </cfRule>
  </conditionalFormatting>
  <conditionalFormatting sqref="E117">
    <cfRule type="cellIs" dxfId="554" priority="925" operator="equal">
      <formula>"NEW ENTRY"</formula>
    </cfRule>
  </conditionalFormatting>
  <conditionalFormatting sqref="E116:E118">
    <cfRule type="cellIs" dxfId="553" priority="924" operator="equal">
      <formula>"NEW ENTRY"</formula>
    </cfRule>
  </conditionalFormatting>
  <conditionalFormatting sqref="E116:E118">
    <cfRule type="cellIs" dxfId="552" priority="923" operator="equal">
      <formula>"PLACEHOLDER"</formula>
    </cfRule>
  </conditionalFormatting>
  <conditionalFormatting sqref="E119:E120">
    <cfRule type="cellIs" dxfId="551" priority="922" operator="equal">
      <formula>"NEW ENTRY"</formula>
    </cfRule>
  </conditionalFormatting>
  <conditionalFormatting sqref="E119:E120">
    <cfRule type="cellIs" dxfId="550" priority="921" operator="equal">
      <formula>"PLACEHOLDER"</formula>
    </cfRule>
  </conditionalFormatting>
  <conditionalFormatting sqref="E129">
    <cfRule type="cellIs" dxfId="549" priority="920" operator="equal">
      <formula>"NEW ENTRY"</formula>
    </cfRule>
  </conditionalFormatting>
  <conditionalFormatting sqref="E129">
    <cfRule type="cellIs" dxfId="548" priority="919" operator="equal">
      <formula>"NEW ENTRY"</formula>
    </cfRule>
  </conditionalFormatting>
  <conditionalFormatting sqref="E127">
    <cfRule type="cellIs" dxfId="547" priority="918" operator="equal">
      <formula>"NEW ENTRY"</formula>
    </cfRule>
  </conditionalFormatting>
  <conditionalFormatting sqref="E126:E128">
    <cfRule type="cellIs" dxfId="546" priority="917" operator="equal">
      <formula>"NEW ENTRY"</formula>
    </cfRule>
  </conditionalFormatting>
  <conditionalFormatting sqref="E126:E128">
    <cfRule type="cellIs" dxfId="545" priority="916" operator="equal">
      <formula>"PLACEHOLDER"</formula>
    </cfRule>
  </conditionalFormatting>
  <conditionalFormatting sqref="E129:E130">
    <cfRule type="cellIs" dxfId="544" priority="915" operator="equal">
      <formula>"NEW ENTRY"</formula>
    </cfRule>
  </conditionalFormatting>
  <conditionalFormatting sqref="E129:E130">
    <cfRule type="cellIs" dxfId="543" priority="914" operator="equal">
      <formula>"PLACEHOLDER"</formula>
    </cfRule>
  </conditionalFormatting>
  <conditionalFormatting sqref="E154">
    <cfRule type="cellIs" dxfId="542" priority="913" operator="equal">
      <formula>"NEW ENTRY"</formula>
    </cfRule>
  </conditionalFormatting>
  <conditionalFormatting sqref="E154">
    <cfRule type="cellIs" dxfId="541" priority="912" operator="equal">
      <formula>"NEW ENTRY"</formula>
    </cfRule>
  </conditionalFormatting>
  <conditionalFormatting sqref="E152">
    <cfRule type="cellIs" dxfId="540" priority="911" operator="equal">
      <formula>"NEW ENTRY"</formula>
    </cfRule>
  </conditionalFormatting>
  <conditionalFormatting sqref="E151:E153">
    <cfRule type="cellIs" dxfId="539" priority="910" operator="equal">
      <formula>"NEW ENTRY"</formula>
    </cfRule>
  </conditionalFormatting>
  <conditionalFormatting sqref="E151:E153">
    <cfRule type="cellIs" dxfId="538" priority="909" operator="equal">
      <formula>"PLACEHOLDER"</formula>
    </cfRule>
  </conditionalFormatting>
  <conditionalFormatting sqref="E154:E155">
    <cfRule type="cellIs" dxfId="537" priority="908" operator="equal">
      <formula>"NEW ENTRY"</formula>
    </cfRule>
  </conditionalFormatting>
  <conditionalFormatting sqref="E154:E155">
    <cfRule type="cellIs" dxfId="536" priority="907" operator="equal">
      <formula>"PLACEHOLDER"</formula>
    </cfRule>
  </conditionalFormatting>
  <conditionalFormatting sqref="E159">
    <cfRule type="cellIs" dxfId="535" priority="906" operator="equal">
      <formula>"NEW ENTRY"</formula>
    </cfRule>
  </conditionalFormatting>
  <conditionalFormatting sqref="E159">
    <cfRule type="cellIs" dxfId="534" priority="905" operator="equal">
      <formula>"NEW ENTRY"</formula>
    </cfRule>
  </conditionalFormatting>
  <conditionalFormatting sqref="E157">
    <cfRule type="cellIs" dxfId="533" priority="904" operator="equal">
      <formula>"NEW ENTRY"</formula>
    </cfRule>
  </conditionalFormatting>
  <conditionalFormatting sqref="E156:E158">
    <cfRule type="cellIs" dxfId="532" priority="903" operator="equal">
      <formula>"NEW ENTRY"</formula>
    </cfRule>
  </conditionalFormatting>
  <conditionalFormatting sqref="E156:E158">
    <cfRule type="cellIs" dxfId="531" priority="902" operator="equal">
      <formula>"PLACEHOLDER"</formula>
    </cfRule>
  </conditionalFormatting>
  <conditionalFormatting sqref="E159:E160">
    <cfRule type="cellIs" dxfId="530" priority="901" operator="equal">
      <formula>"NEW ENTRY"</formula>
    </cfRule>
  </conditionalFormatting>
  <conditionalFormatting sqref="E159:E160">
    <cfRule type="cellIs" dxfId="529" priority="900" operator="equal">
      <formula>"PLACEHOLDER"</formula>
    </cfRule>
  </conditionalFormatting>
  <conditionalFormatting sqref="E186">
    <cfRule type="cellIs" dxfId="528" priority="899" operator="equal">
      <formula>"NEW ENTRY"</formula>
    </cfRule>
  </conditionalFormatting>
  <conditionalFormatting sqref="E186">
    <cfRule type="cellIs" dxfId="527" priority="898" operator="equal">
      <formula>"NEW ENTRY"</formula>
    </cfRule>
  </conditionalFormatting>
  <conditionalFormatting sqref="E186">
    <cfRule type="cellIs" dxfId="526" priority="897" operator="equal">
      <formula>"NEW ENTRY"</formula>
    </cfRule>
  </conditionalFormatting>
  <conditionalFormatting sqref="E184">
    <cfRule type="cellIs" dxfId="525" priority="896" operator="equal">
      <formula>"NEW ENTRY"</formula>
    </cfRule>
  </conditionalFormatting>
  <conditionalFormatting sqref="E183:E185">
    <cfRule type="cellIs" dxfId="524" priority="895" operator="equal">
      <formula>"NEW ENTRY"</formula>
    </cfRule>
  </conditionalFormatting>
  <conditionalFormatting sqref="E183:E185">
    <cfRule type="cellIs" dxfId="523" priority="894" operator="equal">
      <formula>"PLACEHOLDER"</formula>
    </cfRule>
  </conditionalFormatting>
  <conditionalFormatting sqref="E186:E187">
    <cfRule type="cellIs" dxfId="522" priority="893" operator="equal">
      <formula>"NEW ENTRY"</formula>
    </cfRule>
  </conditionalFormatting>
  <conditionalFormatting sqref="E186:E187">
    <cfRule type="cellIs" dxfId="521" priority="892" operator="equal">
      <formula>"PLACEHOLDER"</formula>
    </cfRule>
  </conditionalFormatting>
  <conditionalFormatting sqref="E204:E208">
    <cfRule type="cellIs" dxfId="520" priority="891" operator="equal">
      <formula>"zzNEW ENTRY"</formula>
    </cfRule>
  </conditionalFormatting>
  <conditionalFormatting sqref="E207:E208">
    <cfRule type="cellIs" dxfId="519" priority="890" operator="equal">
      <formula>"zzNEW ENTRY"</formula>
    </cfRule>
  </conditionalFormatting>
  <conditionalFormatting sqref="E207">
    <cfRule type="cellIs" dxfId="518" priority="889" operator="equal">
      <formula>"NEW ENTRY"</formula>
    </cfRule>
  </conditionalFormatting>
  <conditionalFormatting sqref="E207">
    <cfRule type="cellIs" dxfId="517" priority="888" operator="equal">
      <formula>"NEW ENTRY"</formula>
    </cfRule>
  </conditionalFormatting>
  <conditionalFormatting sqref="E207">
    <cfRule type="cellIs" dxfId="516" priority="887" operator="equal">
      <formula>"NEW ENTRY"</formula>
    </cfRule>
  </conditionalFormatting>
  <conditionalFormatting sqref="E205">
    <cfRule type="cellIs" dxfId="515" priority="886" operator="equal">
      <formula>"NEW ENTRY"</formula>
    </cfRule>
  </conditionalFormatting>
  <conditionalFormatting sqref="E204:E206">
    <cfRule type="cellIs" dxfId="514" priority="885" operator="equal">
      <formula>"NEW ENTRY"</formula>
    </cfRule>
  </conditionalFormatting>
  <conditionalFormatting sqref="E204:E206">
    <cfRule type="cellIs" dxfId="513" priority="884" operator="equal">
      <formula>"PLACEHOLDER"</formula>
    </cfRule>
  </conditionalFormatting>
  <conditionalFormatting sqref="E207:E208">
    <cfRule type="cellIs" dxfId="512" priority="883" operator="equal">
      <formula>"NEW ENTRY"</formula>
    </cfRule>
  </conditionalFormatting>
  <conditionalFormatting sqref="E207:E208">
    <cfRule type="cellIs" dxfId="511" priority="882" operator="equal">
      <formula>"PLACEHOLDER"</formula>
    </cfRule>
  </conditionalFormatting>
  <conditionalFormatting sqref="E230:E234">
    <cfRule type="cellIs" dxfId="510" priority="881" operator="equal">
      <formula>"NEW ENTRY"</formula>
    </cfRule>
  </conditionalFormatting>
  <conditionalFormatting sqref="E230:E234">
    <cfRule type="cellIs" dxfId="509" priority="880" operator="equal">
      <formula>"*NEW ENTRY"</formula>
    </cfRule>
  </conditionalFormatting>
  <conditionalFormatting sqref="E230:E234">
    <cfRule type="cellIs" dxfId="508" priority="879" operator="equal">
      <formula>"zzNEW ENTRY"</formula>
    </cfRule>
  </conditionalFormatting>
  <conditionalFormatting sqref="E230">
    <cfRule type="cellIs" dxfId="507" priority="878" operator="equal">
      <formula>"NEW ENTRY"</formula>
    </cfRule>
  </conditionalFormatting>
  <conditionalFormatting sqref="E230">
    <cfRule type="cellIs" dxfId="506" priority="877" operator="equal">
      <formula>"zzNEW ENTRY"</formula>
    </cfRule>
  </conditionalFormatting>
  <conditionalFormatting sqref="E231:E234">
    <cfRule type="cellIs" dxfId="505" priority="876" operator="equal">
      <formula>"PLACEHOLDER"</formula>
    </cfRule>
  </conditionalFormatting>
  <conditionalFormatting sqref="E231:E234">
    <cfRule type="cellIs" dxfId="504" priority="875" operator="equal">
      <formula>"NEW ENTRY"</formula>
    </cfRule>
  </conditionalFormatting>
  <conditionalFormatting sqref="E231:E234">
    <cfRule type="cellIs" dxfId="503" priority="874" operator="equal">
      <formula>"zzNEW ENTRY"</formula>
    </cfRule>
  </conditionalFormatting>
  <conditionalFormatting sqref="E230:E234">
    <cfRule type="cellIs" dxfId="502" priority="873" operator="equal">
      <formula>"zzNEW ENTRY"</formula>
    </cfRule>
  </conditionalFormatting>
  <conditionalFormatting sqref="E233:E234">
    <cfRule type="cellIs" dxfId="501" priority="872" operator="equal">
      <formula>"zzNEW ENTRY"</formula>
    </cfRule>
  </conditionalFormatting>
  <conditionalFormatting sqref="E233">
    <cfRule type="cellIs" dxfId="500" priority="871" operator="equal">
      <formula>"NEW ENTRY"</formula>
    </cfRule>
  </conditionalFormatting>
  <conditionalFormatting sqref="E233">
    <cfRule type="cellIs" dxfId="499" priority="870" operator="equal">
      <formula>"NEW ENTRY"</formula>
    </cfRule>
  </conditionalFormatting>
  <conditionalFormatting sqref="E233">
    <cfRule type="cellIs" dxfId="498" priority="869" operator="equal">
      <formula>"NEW ENTRY"</formula>
    </cfRule>
  </conditionalFormatting>
  <conditionalFormatting sqref="E231">
    <cfRule type="cellIs" dxfId="497" priority="868" operator="equal">
      <formula>"NEW ENTRY"</formula>
    </cfRule>
  </conditionalFormatting>
  <conditionalFormatting sqref="E230:E232">
    <cfRule type="cellIs" dxfId="496" priority="867" operator="equal">
      <formula>"NEW ENTRY"</formula>
    </cfRule>
  </conditionalFormatting>
  <conditionalFormatting sqref="E230:E232">
    <cfRule type="cellIs" dxfId="495" priority="866" operator="equal">
      <formula>"PLACEHOLDER"</formula>
    </cfRule>
  </conditionalFormatting>
  <conditionalFormatting sqref="E233:E234">
    <cfRule type="cellIs" dxfId="494" priority="865" operator="equal">
      <formula>"NEW ENTRY"</formula>
    </cfRule>
  </conditionalFormatting>
  <conditionalFormatting sqref="E233:E234">
    <cfRule type="cellIs" dxfId="493" priority="864" operator="equal">
      <formula>"PLACEHOLDER"</formula>
    </cfRule>
  </conditionalFormatting>
  <conditionalFormatting sqref="E242:E246">
    <cfRule type="cellIs" dxfId="492" priority="863" operator="equal">
      <formula>"NEW ENTRY"</formula>
    </cfRule>
  </conditionalFormatting>
  <conditionalFormatting sqref="E242:E246">
    <cfRule type="cellIs" dxfId="491" priority="862" operator="equal">
      <formula>"*NEW ENTRY"</formula>
    </cfRule>
  </conditionalFormatting>
  <conditionalFormatting sqref="E242:E246">
    <cfRule type="cellIs" dxfId="490" priority="861" operator="equal">
      <formula>"zzNEW ENTRY"</formula>
    </cfRule>
  </conditionalFormatting>
  <conditionalFormatting sqref="E242">
    <cfRule type="cellIs" dxfId="489" priority="860" operator="equal">
      <formula>"NEW ENTRY"</formula>
    </cfRule>
  </conditionalFormatting>
  <conditionalFormatting sqref="E242">
    <cfRule type="cellIs" dxfId="488" priority="859" operator="equal">
      <formula>"zzNEW ENTRY"</formula>
    </cfRule>
  </conditionalFormatting>
  <conditionalFormatting sqref="E243:E246">
    <cfRule type="cellIs" dxfId="487" priority="858" operator="equal">
      <formula>"PLACEHOLDER"</formula>
    </cfRule>
  </conditionalFormatting>
  <conditionalFormatting sqref="E243:E246">
    <cfRule type="cellIs" dxfId="486" priority="857" operator="equal">
      <formula>"NEW ENTRY"</formula>
    </cfRule>
  </conditionalFormatting>
  <conditionalFormatting sqref="E243:E246">
    <cfRule type="cellIs" dxfId="485" priority="856" operator="equal">
      <formula>"zzNEW ENTRY"</formula>
    </cfRule>
  </conditionalFormatting>
  <conditionalFormatting sqref="E242:E246">
    <cfRule type="cellIs" dxfId="484" priority="855" operator="equal">
      <formula>"zzNEW ENTRY"</formula>
    </cfRule>
  </conditionalFormatting>
  <conditionalFormatting sqref="E245:E246">
    <cfRule type="cellIs" dxfId="483" priority="854" operator="equal">
      <formula>"zzNEW ENTRY"</formula>
    </cfRule>
  </conditionalFormatting>
  <conditionalFormatting sqref="E245">
    <cfRule type="cellIs" dxfId="482" priority="853" operator="equal">
      <formula>"NEW ENTRY"</formula>
    </cfRule>
  </conditionalFormatting>
  <conditionalFormatting sqref="E245">
    <cfRule type="cellIs" dxfId="481" priority="852" operator="equal">
      <formula>"NEW ENTRY"</formula>
    </cfRule>
  </conditionalFormatting>
  <conditionalFormatting sqref="E245">
    <cfRule type="cellIs" dxfId="480" priority="851" operator="equal">
      <formula>"NEW ENTRY"</formula>
    </cfRule>
  </conditionalFormatting>
  <conditionalFormatting sqref="E243">
    <cfRule type="cellIs" dxfId="479" priority="850" operator="equal">
      <formula>"NEW ENTRY"</formula>
    </cfRule>
  </conditionalFormatting>
  <conditionalFormatting sqref="E242:E244">
    <cfRule type="cellIs" dxfId="478" priority="849" operator="equal">
      <formula>"NEW ENTRY"</formula>
    </cfRule>
  </conditionalFormatting>
  <conditionalFormatting sqref="E242:E244">
    <cfRule type="cellIs" dxfId="477" priority="848" operator="equal">
      <formula>"PLACEHOLDER"</formula>
    </cfRule>
  </conditionalFormatting>
  <conditionalFormatting sqref="E245:E246">
    <cfRule type="cellIs" dxfId="476" priority="847" operator="equal">
      <formula>"NEW ENTRY"</formula>
    </cfRule>
  </conditionalFormatting>
  <conditionalFormatting sqref="E245:E246">
    <cfRule type="cellIs" dxfId="475" priority="846" operator="equal">
      <formula>"PLACEHOLDER"</formula>
    </cfRule>
  </conditionalFormatting>
  <conditionalFormatting sqref="E254:E258">
    <cfRule type="cellIs" dxfId="474" priority="845" operator="equal">
      <formula>"NEW ENTRY"</formula>
    </cfRule>
  </conditionalFormatting>
  <conditionalFormatting sqref="E254:E258">
    <cfRule type="cellIs" dxfId="473" priority="844" operator="equal">
      <formula>"*NEW ENTRY"</formula>
    </cfRule>
  </conditionalFormatting>
  <conditionalFormatting sqref="E254:E258">
    <cfRule type="cellIs" dxfId="472" priority="843" operator="equal">
      <formula>"zzNEW ENTRY"</formula>
    </cfRule>
  </conditionalFormatting>
  <conditionalFormatting sqref="E254">
    <cfRule type="cellIs" dxfId="471" priority="842" operator="equal">
      <formula>"NEW ENTRY"</formula>
    </cfRule>
  </conditionalFormatting>
  <conditionalFormatting sqref="E254">
    <cfRule type="cellIs" dxfId="470" priority="841" operator="equal">
      <formula>"zzNEW ENTRY"</formula>
    </cfRule>
  </conditionalFormatting>
  <conditionalFormatting sqref="E255:E258">
    <cfRule type="cellIs" dxfId="469" priority="840" operator="equal">
      <formula>"PLACEHOLDER"</formula>
    </cfRule>
  </conditionalFormatting>
  <conditionalFormatting sqref="E255:E258">
    <cfRule type="cellIs" dxfId="468" priority="839" operator="equal">
      <formula>"NEW ENTRY"</formula>
    </cfRule>
  </conditionalFormatting>
  <conditionalFormatting sqref="E255:E258">
    <cfRule type="cellIs" dxfId="467" priority="838" operator="equal">
      <formula>"zzNEW ENTRY"</formula>
    </cfRule>
  </conditionalFormatting>
  <conditionalFormatting sqref="E254:E258">
    <cfRule type="cellIs" dxfId="466" priority="837" operator="equal">
      <formula>"zzNEW ENTRY"</formula>
    </cfRule>
  </conditionalFormatting>
  <conditionalFormatting sqref="E257:E258">
    <cfRule type="cellIs" dxfId="465" priority="836" operator="equal">
      <formula>"zzNEW ENTRY"</formula>
    </cfRule>
  </conditionalFormatting>
  <conditionalFormatting sqref="E257">
    <cfRule type="cellIs" dxfId="464" priority="835" operator="equal">
      <formula>"NEW ENTRY"</formula>
    </cfRule>
  </conditionalFormatting>
  <conditionalFormatting sqref="E257">
    <cfRule type="cellIs" dxfId="463" priority="834" operator="equal">
      <formula>"NEW ENTRY"</formula>
    </cfRule>
  </conditionalFormatting>
  <conditionalFormatting sqref="E257">
    <cfRule type="cellIs" dxfId="462" priority="833" operator="equal">
      <formula>"NEW ENTRY"</formula>
    </cfRule>
  </conditionalFormatting>
  <conditionalFormatting sqref="E255">
    <cfRule type="cellIs" dxfId="461" priority="832" operator="equal">
      <formula>"NEW ENTRY"</formula>
    </cfRule>
  </conditionalFormatting>
  <conditionalFormatting sqref="E254:E256">
    <cfRule type="cellIs" dxfId="460" priority="831" operator="equal">
      <formula>"NEW ENTRY"</formula>
    </cfRule>
  </conditionalFormatting>
  <conditionalFormatting sqref="E254:E256">
    <cfRule type="cellIs" dxfId="459" priority="830" operator="equal">
      <formula>"PLACEHOLDER"</formula>
    </cfRule>
  </conditionalFormatting>
  <conditionalFormatting sqref="E257:E258">
    <cfRule type="cellIs" dxfId="458" priority="829" operator="equal">
      <formula>"NEW ENTRY"</formula>
    </cfRule>
  </conditionalFormatting>
  <conditionalFormatting sqref="E257:E258">
    <cfRule type="cellIs" dxfId="457" priority="828" operator="equal">
      <formula>"PLACEHOLDER"</formula>
    </cfRule>
  </conditionalFormatting>
  <conditionalFormatting sqref="E267:E271">
    <cfRule type="cellIs" dxfId="456" priority="827" operator="equal">
      <formula>"NEW ENTRY"</formula>
    </cfRule>
  </conditionalFormatting>
  <conditionalFormatting sqref="E267:E271">
    <cfRule type="cellIs" dxfId="455" priority="826" operator="equal">
      <formula>"*NEW ENTRY"</formula>
    </cfRule>
  </conditionalFormatting>
  <conditionalFormatting sqref="E267:E271">
    <cfRule type="cellIs" dxfId="454" priority="825" operator="equal">
      <formula>"zzNEW ENTRY"</formula>
    </cfRule>
  </conditionalFormatting>
  <conditionalFormatting sqref="E267">
    <cfRule type="cellIs" dxfId="453" priority="824" operator="equal">
      <formula>"NEW ENTRY"</formula>
    </cfRule>
  </conditionalFormatting>
  <conditionalFormatting sqref="E267">
    <cfRule type="cellIs" dxfId="452" priority="823" operator="equal">
      <formula>"zzNEW ENTRY"</formula>
    </cfRule>
  </conditionalFormatting>
  <conditionalFormatting sqref="E268:E271">
    <cfRule type="cellIs" dxfId="451" priority="822" operator="equal">
      <formula>"PLACEHOLDER"</formula>
    </cfRule>
  </conditionalFormatting>
  <conditionalFormatting sqref="E268:E271">
    <cfRule type="cellIs" dxfId="450" priority="821" operator="equal">
      <formula>"NEW ENTRY"</formula>
    </cfRule>
  </conditionalFormatting>
  <conditionalFormatting sqref="E268:E271">
    <cfRule type="cellIs" dxfId="449" priority="820" operator="equal">
      <formula>"zzNEW ENTRY"</formula>
    </cfRule>
  </conditionalFormatting>
  <conditionalFormatting sqref="E267:E271">
    <cfRule type="cellIs" dxfId="448" priority="819" operator="equal">
      <formula>"zzNEW ENTRY"</formula>
    </cfRule>
  </conditionalFormatting>
  <conditionalFormatting sqref="E270:E271">
    <cfRule type="cellIs" dxfId="447" priority="818" operator="equal">
      <formula>"zzNEW ENTRY"</formula>
    </cfRule>
  </conditionalFormatting>
  <conditionalFormatting sqref="E270">
    <cfRule type="cellIs" dxfId="446" priority="817" operator="equal">
      <formula>"NEW ENTRY"</formula>
    </cfRule>
  </conditionalFormatting>
  <conditionalFormatting sqref="E270">
    <cfRule type="cellIs" dxfId="445" priority="816" operator="equal">
      <formula>"NEW ENTRY"</formula>
    </cfRule>
  </conditionalFormatting>
  <conditionalFormatting sqref="E270">
    <cfRule type="cellIs" dxfId="444" priority="815" operator="equal">
      <formula>"NEW ENTRY"</formula>
    </cfRule>
  </conditionalFormatting>
  <conditionalFormatting sqref="E268">
    <cfRule type="cellIs" dxfId="443" priority="814" operator="equal">
      <formula>"NEW ENTRY"</formula>
    </cfRule>
  </conditionalFormatting>
  <conditionalFormatting sqref="E267:E269">
    <cfRule type="cellIs" dxfId="442" priority="813" operator="equal">
      <formula>"NEW ENTRY"</formula>
    </cfRule>
  </conditionalFormatting>
  <conditionalFormatting sqref="E267:E269">
    <cfRule type="cellIs" dxfId="441" priority="812" operator="equal">
      <formula>"PLACEHOLDER"</formula>
    </cfRule>
  </conditionalFormatting>
  <conditionalFormatting sqref="E270:E271">
    <cfRule type="cellIs" dxfId="440" priority="811" operator="equal">
      <formula>"NEW ENTRY"</formula>
    </cfRule>
  </conditionalFormatting>
  <conditionalFormatting sqref="E270:E271">
    <cfRule type="cellIs" dxfId="439" priority="810" operator="equal">
      <formula>"PLACEHOLDER"</formula>
    </cfRule>
  </conditionalFormatting>
  <conditionalFormatting sqref="E317:E321">
    <cfRule type="cellIs" dxfId="438" priority="809" operator="equal">
      <formula>"NEW ENTRY"</formula>
    </cfRule>
  </conditionalFormatting>
  <conditionalFormatting sqref="E317:E321">
    <cfRule type="cellIs" dxfId="437" priority="808" operator="equal">
      <formula>"*NEW ENTRY"</formula>
    </cfRule>
  </conditionalFormatting>
  <conditionalFormatting sqref="E317:E321">
    <cfRule type="cellIs" dxfId="436" priority="807" operator="equal">
      <formula>"zzNEW ENTRY"</formula>
    </cfRule>
  </conditionalFormatting>
  <conditionalFormatting sqref="E317">
    <cfRule type="cellIs" dxfId="435" priority="806" operator="equal">
      <formula>"NEW ENTRY"</formula>
    </cfRule>
  </conditionalFormatting>
  <conditionalFormatting sqref="E317">
    <cfRule type="cellIs" dxfId="434" priority="805" operator="equal">
      <formula>"zzNEW ENTRY"</formula>
    </cfRule>
  </conditionalFormatting>
  <conditionalFormatting sqref="E318:E321">
    <cfRule type="cellIs" dxfId="433" priority="804" operator="equal">
      <formula>"PLACEHOLDER"</formula>
    </cfRule>
  </conditionalFormatting>
  <conditionalFormatting sqref="E318:E321">
    <cfRule type="cellIs" dxfId="432" priority="803" operator="equal">
      <formula>"NEW ENTRY"</formula>
    </cfRule>
  </conditionalFormatting>
  <conditionalFormatting sqref="E318:E321">
    <cfRule type="cellIs" dxfId="431" priority="802" operator="equal">
      <formula>"zzNEW ENTRY"</formula>
    </cfRule>
  </conditionalFormatting>
  <conditionalFormatting sqref="E317:E321">
    <cfRule type="cellIs" dxfId="430" priority="801" operator="equal">
      <formula>"zzNEW ENTRY"</formula>
    </cfRule>
  </conditionalFormatting>
  <conditionalFormatting sqref="E320:E321">
    <cfRule type="cellIs" dxfId="429" priority="800" operator="equal">
      <formula>"zzNEW ENTRY"</formula>
    </cfRule>
  </conditionalFormatting>
  <conditionalFormatting sqref="E320">
    <cfRule type="cellIs" dxfId="428" priority="799" operator="equal">
      <formula>"NEW ENTRY"</formula>
    </cfRule>
  </conditionalFormatting>
  <conditionalFormatting sqref="E320">
    <cfRule type="cellIs" dxfId="427" priority="798" operator="equal">
      <formula>"NEW ENTRY"</formula>
    </cfRule>
  </conditionalFormatting>
  <conditionalFormatting sqref="E320">
    <cfRule type="cellIs" dxfId="426" priority="797" operator="equal">
      <formula>"NEW ENTRY"</formula>
    </cfRule>
  </conditionalFormatting>
  <conditionalFormatting sqref="E318">
    <cfRule type="cellIs" dxfId="425" priority="796" operator="equal">
      <formula>"NEW ENTRY"</formula>
    </cfRule>
  </conditionalFormatting>
  <conditionalFormatting sqref="E317:E319">
    <cfRule type="cellIs" dxfId="424" priority="795" operator="equal">
      <formula>"NEW ENTRY"</formula>
    </cfRule>
  </conditionalFormatting>
  <conditionalFormatting sqref="E317:E319">
    <cfRule type="cellIs" dxfId="423" priority="794" operator="equal">
      <formula>"PLACEHOLDER"</formula>
    </cfRule>
  </conditionalFormatting>
  <conditionalFormatting sqref="E320:E321">
    <cfRule type="cellIs" dxfId="422" priority="793" operator="equal">
      <formula>"NEW ENTRY"</formula>
    </cfRule>
  </conditionalFormatting>
  <conditionalFormatting sqref="E320:E321">
    <cfRule type="cellIs" dxfId="421" priority="792" operator="equal">
      <formula>"PLACEHOLDER"</formula>
    </cfRule>
  </conditionalFormatting>
  <conditionalFormatting sqref="E326:E330">
    <cfRule type="cellIs" dxfId="420" priority="791" operator="equal">
      <formula>"NEW ENTRY"</formula>
    </cfRule>
  </conditionalFormatting>
  <conditionalFormatting sqref="E326:E330">
    <cfRule type="cellIs" dxfId="419" priority="790" operator="equal">
      <formula>"*NEW ENTRY"</formula>
    </cfRule>
  </conditionalFormatting>
  <conditionalFormatting sqref="E326:E330">
    <cfRule type="cellIs" dxfId="418" priority="789" operator="equal">
      <formula>"zzNEW ENTRY"</formula>
    </cfRule>
  </conditionalFormatting>
  <conditionalFormatting sqref="E326">
    <cfRule type="cellIs" dxfId="417" priority="788" operator="equal">
      <formula>"NEW ENTRY"</formula>
    </cfRule>
  </conditionalFormatting>
  <conditionalFormatting sqref="E326">
    <cfRule type="cellIs" dxfId="416" priority="787" operator="equal">
      <formula>"zzNEW ENTRY"</formula>
    </cfRule>
  </conditionalFormatting>
  <conditionalFormatting sqref="E327:E330">
    <cfRule type="cellIs" dxfId="415" priority="786" operator="equal">
      <formula>"PLACEHOLDER"</formula>
    </cfRule>
  </conditionalFormatting>
  <conditionalFormatting sqref="E327:E330">
    <cfRule type="cellIs" dxfId="414" priority="785" operator="equal">
      <formula>"NEW ENTRY"</formula>
    </cfRule>
  </conditionalFormatting>
  <conditionalFormatting sqref="E327:E330">
    <cfRule type="cellIs" dxfId="413" priority="784" operator="equal">
      <formula>"zzNEW ENTRY"</formula>
    </cfRule>
  </conditionalFormatting>
  <conditionalFormatting sqref="E326:E330">
    <cfRule type="cellIs" dxfId="412" priority="783" operator="equal">
      <formula>"zzNEW ENTRY"</formula>
    </cfRule>
  </conditionalFormatting>
  <conditionalFormatting sqref="E329:E330">
    <cfRule type="cellIs" dxfId="411" priority="782" operator="equal">
      <formula>"zzNEW ENTRY"</formula>
    </cfRule>
  </conditionalFormatting>
  <conditionalFormatting sqref="E329">
    <cfRule type="cellIs" dxfId="410" priority="781" operator="equal">
      <formula>"NEW ENTRY"</formula>
    </cfRule>
  </conditionalFormatting>
  <conditionalFormatting sqref="E329">
    <cfRule type="cellIs" dxfId="409" priority="780" operator="equal">
      <formula>"NEW ENTRY"</formula>
    </cfRule>
  </conditionalFormatting>
  <conditionalFormatting sqref="E329">
    <cfRule type="cellIs" dxfId="408" priority="779" operator="equal">
      <formula>"NEW ENTRY"</formula>
    </cfRule>
  </conditionalFormatting>
  <conditionalFormatting sqref="E327">
    <cfRule type="cellIs" dxfId="407" priority="778" operator="equal">
      <formula>"NEW ENTRY"</formula>
    </cfRule>
  </conditionalFormatting>
  <conditionalFormatting sqref="E326:E328">
    <cfRule type="cellIs" dxfId="406" priority="777" operator="equal">
      <formula>"NEW ENTRY"</formula>
    </cfRule>
  </conditionalFormatting>
  <conditionalFormatting sqref="E326:E328">
    <cfRule type="cellIs" dxfId="405" priority="776" operator="equal">
      <formula>"PLACEHOLDER"</formula>
    </cfRule>
  </conditionalFormatting>
  <conditionalFormatting sqref="E329:E330">
    <cfRule type="cellIs" dxfId="404" priority="775" operator="equal">
      <formula>"NEW ENTRY"</formula>
    </cfRule>
  </conditionalFormatting>
  <conditionalFormatting sqref="E329:E330">
    <cfRule type="cellIs" dxfId="403" priority="774" operator="equal">
      <formula>"PLACEHOLDER"</formula>
    </cfRule>
  </conditionalFormatting>
  <conditionalFormatting sqref="E333:E337">
    <cfRule type="cellIs" dxfId="402" priority="773" operator="equal">
      <formula>"NEW ENTRY"</formula>
    </cfRule>
  </conditionalFormatting>
  <conditionalFormatting sqref="E333:E337">
    <cfRule type="cellIs" dxfId="401" priority="772" operator="equal">
      <formula>"*NEW ENTRY"</formula>
    </cfRule>
  </conditionalFormatting>
  <conditionalFormatting sqref="E333:E337">
    <cfRule type="cellIs" dxfId="400" priority="771" operator="equal">
      <formula>"zzNEW ENTRY"</formula>
    </cfRule>
  </conditionalFormatting>
  <conditionalFormatting sqref="E333">
    <cfRule type="cellIs" dxfId="399" priority="770" operator="equal">
      <formula>"NEW ENTRY"</formula>
    </cfRule>
  </conditionalFormatting>
  <conditionalFormatting sqref="E333">
    <cfRule type="cellIs" dxfId="398" priority="769" operator="equal">
      <formula>"zzNEW ENTRY"</formula>
    </cfRule>
  </conditionalFormatting>
  <conditionalFormatting sqref="E334:E337">
    <cfRule type="cellIs" dxfId="397" priority="768" operator="equal">
      <formula>"PLACEHOLDER"</formula>
    </cfRule>
  </conditionalFormatting>
  <conditionalFormatting sqref="E334:E337">
    <cfRule type="cellIs" dxfId="396" priority="767" operator="equal">
      <formula>"NEW ENTRY"</formula>
    </cfRule>
  </conditionalFormatting>
  <conditionalFormatting sqref="E334:E337">
    <cfRule type="cellIs" dxfId="395" priority="766" operator="equal">
      <formula>"zzNEW ENTRY"</formula>
    </cfRule>
  </conditionalFormatting>
  <conditionalFormatting sqref="E333:E337">
    <cfRule type="cellIs" dxfId="394" priority="765" operator="equal">
      <formula>"zzNEW ENTRY"</formula>
    </cfRule>
  </conditionalFormatting>
  <conditionalFormatting sqref="E336:E337">
    <cfRule type="cellIs" dxfId="393" priority="764" operator="equal">
      <formula>"zzNEW ENTRY"</formula>
    </cfRule>
  </conditionalFormatting>
  <conditionalFormatting sqref="E336">
    <cfRule type="cellIs" dxfId="392" priority="763" operator="equal">
      <formula>"NEW ENTRY"</formula>
    </cfRule>
  </conditionalFormatting>
  <conditionalFormatting sqref="E336">
    <cfRule type="cellIs" dxfId="391" priority="762" operator="equal">
      <formula>"NEW ENTRY"</formula>
    </cfRule>
  </conditionalFormatting>
  <conditionalFormatting sqref="E336">
    <cfRule type="cellIs" dxfId="390" priority="761" operator="equal">
      <formula>"NEW ENTRY"</formula>
    </cfRule>
  </conditionalFormatting>
  <conditionalFormatting sqref="E334">
    <cfRule type="cellIs" dxfId="389" priority="760" operator="equal">
      <formula>"NEW ENTRY"</formula>
    </cfRule>
  </conditionalFormatting>
  <conditionalFormatting sqref="E333:E335">
    <cfRule type="cellIs" dxfId="388" priority="759" operator="equal">
      <formula>"NEW ENTRY"</formula>
    </cfRule>
  </conditionalFormatting>
  <conditionalFormatting sqref="E333:E335">
    <cfRule type="cellIs" dxfId="387" priority="758" operator="equal">
      <formula>"PLACEHOLDER"</formula>
    </cfRule>
  </conditionalFormatting>
  <conditionalFormatting sqref="E336:E337">
    <cfRule type="cellIs" dxfId="386" priority="757" operator="equal">
      <formula>"NEW ENTRY"</formula>
    </cfRule>
  </conditionalFormatting>
  <conditionalFormatting sqref="E336:E337">
    <cfRule type="cellIs" dxfId="385" priority="756" operator="equal">
      <formula>"PLACEHOLDER"</formula>
    </cfRule>
  </conditionalFormatting>
  <conditionalFormatting sqref="E344:E348">
    <cfRule type="cellIs" dxfId="384" priority="755" operator="equal">
      <formula>"NEW ENTRY"</formula>
    </cfRule>
  </conditionalFormatting>
  <conditionalFormatting sqref="E344:E348">
    <cfRule type="cellIs" dxfId="383" priority="754" operator="equal">
      <formula>"*NEW ENTRY"</formula>
    </cfRule>
  </conditionalFormatting>
  <conditionalFormatting sqref="E344:E348">
    <cfRule type="cellIs" dxfId="382" priority="753" operator="equal">
      <formula>"zzNEW ENTRY"</formula>
    </cfRule>
  </conditionalFormatting>
  <conditionalFormatting sqref="E344">
    <cfRule type="cellIs" dxfId="381" priority="752" operator="equal">
      <formula>"NEW ENTRY"</formula>
    </cfRule>
  </conditionalFormatting>
  <conditionalFormatting sqref="E344">
    <cfRule type="cellIs" dxfId="380" priority="751" operator="equal">
      <formula>"zzNEW ENTRY"</formula>
    </cfRule>
  </conditionalFormatting>
  <conditionalFormatting sqref="E345:E348">
    <cfRule type="cellIs" dxfId="379" priority="750" operator="equal">
      <formula>"PLACEHOLDER"</formula>
    </cfRule>
  </conditionalFormatting>
  <conditionalFormatting sqref="E345:E348">
    <cfRule type="cellIs" dxfId="378" priority="749" operator="equal">
      <formula>"NEW ENTRY"</formula>
    </cfRule>
  </conditionalFormatting>
  <conditionalFormatting sqref="E345:E348">
    <cfRule type="cellIs" dxfId="377" priority="748" operator="equal">
      <formula>"zzNEW ENTRY"</formula>
    </cfRule>
  </conditionalFormatting>
  <conditionalFormatting sqref="E344:E348">
    <cfRule type="cellIs" dxfId="376" priority="747" operator="equal">
      <formula>"zzNEW ENTRY"</formula>
    </cfRule>
  </conditionalFormatting>
  <conditionalFormatting sqref="E346:E348">
    <cfRule type="cellIs" dxfId="375" priority="746" operator="equal">
      <formula>"zzNEW ENTRY"</formula>
    </cfRule>
  </conditionalFormatting>
  <conditionalFormatting sqref="E346:E347">
    <cfRule type="cellIs" dxfId="374" priority="745" operator="equal">
      <formula>"NEW ENTRY"</formula>
    </cfRule>
  </conditionalFormatting>
  <conditionalFormatting sqref="E346:E347">
    <cfRule type="cellIs" dxfId="373" priority="744" operator="equal">
      <formula>"NEW ENTRY"</formula>
    </cfRule>
  </conditionalFormatting>
  <conditionalFormatting sqref="E346:E347">
    <cfRule type="cellIs" dxfId="372" priority="743" operator="equal">
      <formula>"NEW ENTRY"</formula>
    </cfRule>
  </conditionalFormatting>
  <conditionalFormatting sqref="E345">
    <cfRule type="cellIs" dxfId="371" priority="742" operator="equal">
      <formula>"NEW ENTRY"</formula>
    </cfRule>
  </conditionalFormatting>
  <conditionalFormatting sqref="E344:E346">
    <cfRule type="cellIs" dxfId="370" priority="741" operator="equal">
      <formula>"NEW ENTRY"</formula>
    </cfRule>
  </conditionalFormatting>
  <conditionalFormatting sqref="E344:E346">
    <cfRule type="cellIs" dxfId="369" priority="740" operator="equal">
      <formula>"PLACEHOLDER"</formula>
    </cfRule>
  </conditionalFormatting>
  <conditionalFormatting sqref="E346:E348">
    <cfRule type="cellIs" dxfId="368" priority="739" operator="equal">
      <formula>"NEW ENTRY"</formula>
    </cfRule>
  </conditionalFormatting>
  <conditionalFormatting sqref="E346:E348">
    <cfRule type="cellIs" dxfId="367" priority="738" operator="equal">
      <formula>"PLACEHOLDER"</formula>
    </cfRule>
  </conditionalFormatting>
  <conditionalFormatting sqref="E364:E373">
    <cfRule type="cellIs" dxfId="366" priority="737" operator="equal">
      <formula>"NEW ENTRY"</formula>
    </cfRule>
  </conditionalFormatting>
  <conditionalFormatting sqref="E364:E373">
    <cfRule type="cellIs" dxfId="365" priority="736" operator="equal">
      <formula>"*NEW ENTRY"</formula>
    </cfRule>
  </conditionalFormatting>
  <conditionalFormatting sqref="E364:E373">
    <cfRule type="cellIs" dxfId="364" priority="735" operator="equal">
      <formula>"zzNEW ENTRY"</formula>
    </cfRule>
  </conditionalFormatting>
  <conditionalFormatting sqref="E364">
    <cfRule type="cellIs" dxfId="363" priority="734" operator="equal">
      <formula>"NEW ENTRY"</formula>
    </cfRule>
  </conditionalFormatting>
  <conditionalFormatting sqref="E364">
    <cfRule type="cellIs" dxfId="362" priority="733" operator="equal">
      <formula>"zzNEW ENTRY"</formula>
    </cfRule>
  </conditionalFormatting>
  <conditionalFormatting sqref="E365:E368">
    <cfRule type="cellIs" dxfId="361" priority="732" operator="equal">
      <formula>"PLACEHOLDER"</formula>
    </cfRule>
  </conditionalFormatting>
  <conditionalFormatting sqref="E365:E368">
    <cfRule type="cellIs" dxfId="360" priority="731" operator="equal">
      <formula>"NEW ENTRY"</formula>
    </cfRule>
  </conditionalFormatting>
  <conditionalFormatting sqref="E365:E368">
    <cfRule type="cellIs" dxfId="359" priority="730" operator="equal">
      <formula>"zzNEW ENTRY"</formula>
    </cfRule>
  </conditionalFormatting>
  <conditionalFormatting sqref="E364:E373">
    <cfRule type="cellIs" dxfId="358" priority="729" operator="equal">
      <formula>"zzNEW ENTRY"</formula>
    </cfRule>
  </conditionalFormatting>
  <conditionalFormatting sqref="E367:E368">
    <cfRule type="cellIs" dxfId="357" priority="728" operator="equal">
      <formula>"zzNEW ENTRY"</formula>
    </cfRule>
  </conditionalFormatting>
  <conditionalFormatting sqref="E367">
    <cfRule type="cellIs" dxfId="356" priority="727" operator="equal">
      <formula>"NEW ENTRY"</formula>
    </cfRule>
  </conditionalFormatting>
  <conditionalFormatting sqref="E367">
    <cfRule type="cellIs" dxfId="355" priority="726" operator="equal">
      <formula>"NEW ENTRY"</formula>
    </cfRule>
  </conditionalFormatting>
  <conditionalFormatting sqref="E367">
    <cfRule type="cellIs" dxfId="354" priority="725" operator="equal">
      <formula>"NEW ENTRY"</formula>
    </cfRule>
  </conditionalFormatting>
  <conditionalFormatting sqref="E365">
    <cfRule type="cellIs" dxfId="353" priority="724" operator="equal">
      <formula>"NEW ENTRY"</formula>
    </cfRule>
  </conditionalFormatting>
  <conditionalFormatting sqref="E364:E366">
    <cfRule type="cellIs" dxfId="352" priority="723" operator="equal">
      <formula>"NEW ENTRY"</formula>
    </cfRule>
  </conditionalFormatting>
  <conditionalFormatting sqref="E364:E366">
    <cfRule type="cellIs" dxfId="351" priority="722" operator="equal">
      <formula>"PLACEHOLDER"</formula>
    </cfRule>
  </conditionalFormatting>
  <conditionalFormatting sqref="E367:E368">
    <cfRule type="cellIs" dxfId="350" priority="721" operator="equal">
      <formula>"NEW ENTRY"</formula>
    </cfRule>
  </conditionalFormatting>
  <conditionalFormatting sqref="E367:E368">
    <cfRule type="cellIs" dxfId="349" priority="720" operator="equal">
      <formula>"PLACEHOLDER"</formula>
    </cfRule>
  </conditionalFormatting>
  <conditionalFormatting sqref="E369">
    <cfRule type="cellIs" dxfId="348" priority="719" operator="equal">
      <formula>"NEW ENTRY"</formula>
    </cfRule>
  </conditionalFormatting>
  <conditionalFormatting sqref="E369">
    <cfRule type="cellIs" dxfId="347" priority="718" operator="equal">
      <formula>"zzNEW ENTRY"</formula>
    </cfRule>
  </conditionalFormatting>
  <conditionalFormatting sqref="E370:E373">
    <cfRule type="cellIs" dxfId="346" priority="717" operator="equal">
      <formula>"PLACEHOLDER"</formula>
    </cfRule>
  </conditionalFormatting>
  <conditionalFormatting sqref="E370:E373">
    <cfRule type="cellIs" dxfId="345" priority="716" operator="equal">
      <formula>"NEW ENTRY"</formula>
    </cfRule>
  </conditionalFormatting>
  <conditionalFormatting sqref="E370:E373">
    <cfRule type="cellIs" dxfId="344" priority="715" operator="equal">
      <formula>"zzNEW ENTRY"</formula>
    </cfRule>
  </conditionalFormatting>
  <conditionalFormatting sqref="E372:E373">
    <cfRule type="cellIs" dxfId="343" priority="714" operator="equal">
      <formula>"zzNEW ENTRY"</formula>
    </cfRule>
  </conditionalFormatting>
  <conditionalFormatting sqref="E372">
    <cfRule type="cellIs" dxfId="342" priority="713" operator="equal">
      <formula>"NEW ENTRY"</formula>
    </cfRule>
  </conditionalFormatting>
  <conditionalFormatting sqref="E372">
    <cfRule type="cellIs" dxfId="341" priority="712" operator="equal">
      <formula>"NEW ENTRY"</formula>
    </cfRule>
  </conditionalFormatting>
  <conditionalFormatting sqref="E372">
    <cfRule type="cellIs" dxfId="340" priority="711" operator="equal">
      <formula>"NEW ENTRY"</formula>
    </cfRule>
  </conditionalFormatting>
  <conditionalFormatting sqref="E370">
    <cfRule type="cellIs" dxfId="339" priority="710" operator="equal">
      <formula>"NEW ENTRY"</formula>
    </cfRule>
  </conditionalFormatting>
  <conditionalFormatting sqref="E369:E371">
    <cfRule type="cellIs" dxfId="338" priority="709" operator="equal">
      <formula>"NEW ENTRY"</formula>
    </cfRule>
  </conditionalFormatting>
  <conditionalFormatting sqref="E369:E371">
    <cfRule type="cellIs" dxfId="337" priority="708" operator="equal">
      <formula>"PLACEHOLDER"</formula>
    </cfRule>
  </conditionalFormatting>
  <conditionalFormatting sqref="E372:E373">
    <cfRule type="cellIs" dxfId="336" priority="707" operator="equal">
      <formula>"NEW ENTRY"</formula>
    </cfRule>
  </conditionalFormatting>
  <conditionalFormatting sqref="E372:E373">
    <cfRule type="cellIs" dxfId="335" priority="706" operator="equal">
      <formula>"PLACEHOLDER"</formula>
    </cfRule>
  </conditionalFormatting>
  <conditionalFormatting sqref="E377:E381">
    <cfRule type="cellIs" dxfId="334" priority="705" operator="equal">
      <formula>"NEW ENTRY"</formula>
    </cfRule>
  </conditionalFormatting>
  <conditionalFormatting sqref="E377:E381">
    <cfRule type="cellIs" dxfId="333" priority="704" operator="equal">
      <formula>"*NEW ENTRY"</formula>
    </cfRule>
  </conditionalFormatting>
  <conditionalFormatting sqref="E377:E381">
    <cfRule type="cellIs" dxfId="332" priority="703" operator="equal">
      <formula>"zzNEW ENTRY"</formula>
    </cfRule>
  </conditionalFormatting>
  <conditionalFormatting sqref="E377">
    <cfRule type="cellIs" dxfId="331" priority="702" operator="equal">
      <formula>"NEW ENTRY"</formula>
    </cfRule>
  </conditionalFormatting>
  <conditionalFormatting sqref="E377">
    <cfRule type="cellIs" dxfId="330" priority="701" operator="equal">
      <formula>"zzNEW ENTRY"</formula>
    </cfRule>
  </conditionalFormatting>
  <conditionalFormatting sqref="E378:E381">
    <cfRule type="cellIs" dxfId="329" priority="700" operator="equal">
      <formula>"PLACEHOLDER"</formula>
    </cfRule>
  </conditionalFormatting>
  <conditionalFormatting sqref="E378:E381">
    <cfRule type="cellIs" dxfId="328" priority="699" operator="equal">
      <formula>"NEW ENTRY"</formula>
    </cfRule>
  </conditionalFormatting>
  <conditionalFormatting sqref="E378:E381">
    <cfRule type="cellIs" dxfId="327" priority="698" operator="equal">
      <formula>"zzNEW ENTRY"</formula>
    </cfRule>
  </conditionalFormatting>
  <conditionalFormatting sqref="E377:E381">
    <cfRule type="cellIs" dxfId="326" priority="697" operator="equal">
      <formula>"zzNEW ENTRY"</formula>
    </cfRule>
  </conditionalFormatting>
  <conditionalFormatting sqref="E380:E381">
    <cfRule type="cellIs" dxfId="325" priority="696" operator="equal">
      <formula>"zzNEW ENTRY"</formula>
    </cfRule>
  </conditionalFormatting>
  <conditionalFormatting sqref="E380">
    <cfRule type="cellIs" dxfId="324" priority="695" operator="equal">
      <formula>"NEW ENTRY"</formula>
    </cfRule>
  </conditionalFormatting>
  <conditionalFormatting sqref="E380">
    <cfRule type="cellIs" dxfId="323" priority="694" operator="equal">
      <formula>"NEW ENTRY"</formula>
    </cfRule>
  </conditionalFormatting>
  <conditionalFormatting sqref="E380">
    <cfRule type="cellIs" dxfId="322" priority="693" operator="equal">
      <formula>"NEW ENTRY"</formula>
    </cfRule>
  </conditionalFormatting>
  <conditionalFormatting sqref="E378">
    <cfRule type="cellIs" dxfId="321" priority="692" operator="equal">
      <formula>"NEW ENTRY"</formula>
    </cfRule>
  </conditionalFormatting>
  <conditionalFormatting sqref="E377:E379">
    <cfRule type="cellIs" dxfId="320" priority="691" operator="equal">
      <formula>"NEW ENTRY"</formula>
    </cfRule>
  </conditionalFormatting>
  <conditionalFormatting sqref="E377:E379">
    <cfRule type="cellIs" dxfId="319" priority="690" operator="equal">
      <formula>"PLACEHOLDER"</formula>
    </cfRule>
  </conditionalFormatting>
  <conditionalFormatting sqref="E380:E381">
    <cfRule type="cellIs" dxfId="318" priority="689" operator="equal">
      <formula>"NEW ENTRY"</formula>
    </cfRule>
  </conditionalFormatting>
  <conditionalFormatting sqref="E380:E381">
    <cfRule type="cellIs" dxfId="317" priority="688" operator="equal">
      <formula>"PLACEHOLDER"</formula>
    </cfRule>
  </conditionalFormatting>
  <conditionalFormatting sqref="E386:E395">
    <cfRule type="cellIs" dxfId="316" priority="687" operator="equal">
      <formula>"NEW ENTRY"</formula>
    </cfRule>
  </conditionalFormatting>
  <conditionalFormatting sqref="E386:E395">
    <cfRule type="cellIs" dxfId="315" priority="686" operator="equal">
      <formula>"*NEW ENTRY"</formula>
    </cfRule>
  </conditionalFormatting>
  <conditionalFormatting sqref="E386:E395">
    <cfRule type="cellIs" dxfId="314" priority="685" operator="equal">
      <formula>"zzNEW ENTRY"</formula>
    </cfRule>
  </conditionalFormatting>
  <conditionalFormatting sqref="E386">
    <cfRule type="cellIs" dxfId="313" priority="684" operator="equal">
      <formula>"NEW ENTRY"</formula>
    </cfRule>
  </conditionalFormatting>
  <conditionalFormatting sqref="E386">
    <cfRule type="cellIs" dxfId="312" priority="683" operator="equal">
      <formula>"zzNEW ENTRY"</formula>
    </cfRule>
  </conditionalFormatting>
  <conditionalFormatting sqref="E387:E390">
    <cfRule type="cellIs" dxfId="311" priority="682" operator="equal">
      <formula>"PLACEHOLDER"</formula>
    </cfRule>
  </conditionalFormatting>
  <conditionalFormatting sqref="E387:E390">
    <cfRule type="cellIs" dxfId="310" priority="681" operator="equal">
      <formula>"NEW ENTRY"</formula>
    </cfRule>
  </conditionalFormatting>
  <conditionalFormatting sqref="E387:E390">
    <cfRule type="cellIs" dxfId="309" priority="680" operator="equal">
      <formula>"zzNEW ENTRY"</formula>
    </cfRule>
  </conditionalFormatting>
  <conditionalFormatting sqref="E386:E395">
    <cfRule type="cellIs" dxfId="308" priority="679" operator="equal">
      <formula>"zzNEW ENTRY"</formula>
    </cfRule>
  </conditionalFormatting>
  <conditionalFormatting sqref="E389:E390">
    <cfRule type="cellIs" dxfId="307" priority="678" operator="equal">
      <formula>"zzNEW ENTRY"</formula>
    </cfRule>
  </conditionalFormatting>
  <conditionalFormatting sqref="E389">
    <cfRule type="cellIs" dxfId="306" priority="677" operator="equal">
      <formula>"NEW ENTRY"</formula>
    </cfRule>
  </conditionalFormatting>
  <conditionalFormatting sqref="E389">
    <cfRule type="cellIs" dxfId="305" priority="676" operator="equal">
      <formula>"NEW ENTRY"</formula>
    </cfRule>
  </conditionalFormatting>
  <conditionalFormatting sqref="E389">
    <cfRule type="cellIs" dxfId="304" priority="675" operator="equal">
      <formula>"NEW ENTRY"</formula>
    </cfRule>
  </conditionalFormatting>
  <conditionalFormatting sqref="E387">
    <cfRule type="cellIs" dxfId="303" priority="674" operator="equal">
      <formula>"NEW ENTRY"</formula>
    </cfRule>
  </conditionalFormatting>
  <conditionalFormatting sqref="E386:E388">
    <cfRule type="cellIs" dxfId="302" priority="673" operator="equal">
      <formula>"NEW ENTRY"</formula>
    </cfRule>
  </conditionalFormatting>
  <conditionalFormatting sqref="E386:E388">
    <cfRule type="cellIs" dxfId="301" priority="672" operator="equal">
      <formula>"PLACEHOLDER"</formula>
    </cfRule>
  </conditionalFormatting>
  <conditionalFormatting sqref="E389:E390">
    <cfRule type="cellIs" dxfId="300" priority="671" operator="equal">
      <formula>"NEW ENTRY"</formula>
    </cfRule>
  </conditionalFormatting>
  <conditionalFormatting sqref="E389:E390">
    <cfRule type="cellIs" dxfId="299" priority="670" operator="equal">
      <formula>"PLACEHOLDER"</formula>
    </cfRule>
  </conditionalFormatting>
  <conditionalFormatting sqref="E391">
    <cfRule type="cellIs" dxfId="298" priority="669" operator="equal">
      <formula>"NEW ENTRY"</formula>
    </cfRule>
  </conditionalFormatting>
  <conditionalFormatting sqref="E391">
    <cfRule type="cellIs" dxfId="297" priority="668" operator="equal">
      <formula>"zzNEW ENTRY"</formula>
    </cfRule>
  </conditionalFormatting>
  <conditionalFormatting sqref="E392:E395">
    <cfRule type="cellIs" dxfId="296" priority="667" operator="equal">
      <formula>"PLACEHOLDER"</formula>
    </cfRule>
  </conditionalFormatting>
  <conditionalFormatting sqref="E392:E395">
    <cfRule type="cellIs" dxfId="295" priority="666" operator="equal">
      <formula>"NEW ENTRY"</formula>
    </cfRule>
  </conditionalFormatting>
  <conditionalFormatting sqref="E392:E395">
    <cfRule type="cellIs" dxfId="294" priority="665" operator="equal">
      <formula>"zzNEW ENTRY"</formula>
    </cfRule>
  </conditionalFormatting>
  <conditionalFormatting sqref="E394:E395">
    <cfRule type="cellIs" dxfId="293" priority="664" operator="equal">
      <formula>"zzNEW ENTRY"</formula>
    </cfRule>
  </conditionalFormatting>
  <conditionalFormatting sqref="E394">
    <cfRule type="cellIs" dxfId="292" priority="663" operator="equal">
      <formula>"NEW ENTRY"</formula>
    </cfRule>
  </conditionalFormatting>
  <conditionalFormatting sqref="E394">
    <cfRule type="cellIs" dxfId="291" priority="662" operator="equal">
      <formula>"NEW ENTRY"</formula>
    </cfRule>
  </conditionalFormatting>
  <conditionalFormatting sqref="E394">
    <cfRule type="cellIs" dxfId="290" priority="661" operator="equal">
      <formula>"NEW ENTRY"</formula>
    </cfRule>
  </conditionalFormatting>
  <conditionalFormatting sqref="E392">
    <cfRule type="cellIs" dxfId="289" priority="660" operator="equal">
      <formula>"NEW ENTRY"</formula>
    </cfRule>
  </conditionalFormatting>
  <conditionalFormatting sqref="E391:E393">
    <cfRule type="cellIs" dxfId="288" priority="659" operator="equal">
      <formula>"NEW ENTRY"</formula>
    </cfRule>
  </conditionalFormatting>
  <conditionalFormatting sqref="E391:E393">
    <cfRule type="cellIs" dxfId="287" priority="658" operator="equal">
      <formula>"PLACEHOLDER"</formula>
    </cfRule>
  </conditionalFormatting>
  <conditionalFormatting sqref="E394:E395">
    <cfRule type="cellIs" dxfId="286" priority="657" operator="equal">
      <formula>"NEW ENTRY"</formula>
    </cfRule>
  </conditionalFormatting>
  <conditionalFormatting sqref="E394:E395">
    <cfRule type="cellIs" dxfId="285" priority="656" operator="equal">
      <formula>"PLACEHOLDER"</formula>
    </cfRule>
  </conditionalFormatting>
  <conditionalFormatting sqref="E398:E402">
    <cfRule type="cellIs" dxfId="284" priority="655" operator="equal">
      <formula>"NEW ENTRY"</formula>
    </cfRule>
  </conditionalFormatting>
  <conditionalFormatting sqref="E398:E402">
    <cfRule type="cellIs" dxfId="283" priority="654" operator="equal">
      <formula>"*NEW ENTRY"</formula>
    </cfRule>
  </conditionalFormatting>
  <conditionalFormatting sqref="E398:E402">
    <cfRule type="cellIs" dxfId="282" priority="653" operator="equal">
      <formula>"zzNEW ENTRY"</formula>
    </cfRule>
  </conditionalFormatting>
  <conditionalFormatting sqref="E398:E402">
    <cfRule type="cellIs" dxfId="281" priority="652" operator="equal">
      <formula>"zzNEW ENTRY"</formula>
    </cfRule>
  </conditionalFormatting>
  <conditionalFormatting sqref="E398">
    <cfRule type="cellIs" dxfId="280" priority="651" operator="equal">
      <formula>"NEW ENTRY"</formula>
    </cfRule>
  </conditionalFormatting>
  <conditionalFormatting sqref="E398">
    <cfRule type="cellIs" dxfId="279" priority="650" operator="equal">
      <formula>"zzNEW ENTRY"</formula>
    </cfRule>
  </conditionalFormatting>
  <conditionalFormatting sqref="E399:E402">
    <cfRule type="cellIs" dxfId="278" priority="649" operator="equal">
      <formula>"PLACEHOLDER"</formula>
    </cfRule>
  </conditionalFormatting>
  <conditionalFormatting sqref="E399:E402">
    <cfRule type="cellIs" dxfId="277" priority="648" operator="equal">
      <formula>"NEW ENTRY"</formula>
    </cfRule>
  </conditionalFormatting>
  <conditionalFormatting sqref="E399:E402">
    <cfRule type="cellIs" dxfId="276" priority="647" operator="equal">
      <formula>"zzNEW ENTRY"</formula>
    </cfRule>
  </conditionalFormatting>
  <conditionalFormatting sqref="E401:E402">
    <cfRule type="cellIs" dxfId="275" priority="646" operator="equal">
      <formula>"zzNEW ENTRY"</formula>
    </cfRule>
  </conditionalFormatting>
  <conditionalFormatting sqref="E401">
    <cfRule type="cellIs" dxfId="274" priority="645" operator="equal">
      <formula>"NEW ENTRY"</formula>
    </cfRule>
  </conditionalFormatting>
  <conditionalFormatting sqref="E401">
    <cfRule type="cellIs" dxfId="273" priority="644" operator="equal">
      <formula>"NEW ENTRY"</formula>
    </cfRule>
  </conditionalFormatting>
  <conditionalFormatting sqref="E401">
    <cfRule type="cellIs" dxfId="272" priority="643" operator="equal">
      <formula>"NEW ENTRY"</formula>
    </cfRule>
  </conditionalFormatting>
  <conditionalFormatting sqref="E399">
    <cfRule type="cellIs" dxfId="271" priority="642" operator="equal">
      <formula>"NEW ENTRY"</formula>
    </cfRule>
  </conditionalFormatting>
  <conditionalFormatting sqref="E398:E400">
    <cfRule type="cellIs" dxfId="270" priority="641" operator="equal">
      <formula>"NEW ENTRY"</formula>
    </cfRule>
  </conditionalFormatting>
  <conditionalFormatting sqref="E398:E400">
    <cfRule type="cellIs" dxfId="269" priority="640" operator="equal">
      <formula>"PLACEHOLDER"</formula>
    </cfRule>
  </conditionalFormatting>
  <conditionalFormatting sqref="E401:E402">
    <cfRule type="cellIs" dxfId="268" priority="639" operator="equal">
      <formula>"NEW ENTRY"</formula>
    </cfRule>
  </conditionalFormatting>
  <conditionalFormatting sqref="E401:E402">
    <cfRule type="cellIs" dxfId="267" priority="638" operator="equal">
      <formula>"PLACEHOLDER"</formula>
    </cfRule>
  </conditionalFormatting>
  <conditionalFormatting sqref="E408">
    <cfRule type="cellIs" dxfId="266" priority="637" operator="equal">
      <formula>"NEW ENTRY"</formula>
    </cfRule>
  </conditionalFormatting>
  <conditionalFormatting sqref="E408">
    <cfRule type="cellIs" dxfId="265" priority="636" operator="equal">
      <formula>"*NEW ENTRY"</formula>
    </cfRule>
  </conditionalFormatting>
  <conditionalFormatting sqref="E408">
    <cfRule type="cellIs" dxfId="264" priority="635" operator="equal">
      <formula>"zzNEW ENTRY"</formula>
    </cfRule>
  </conditionalFormatting>
  <conditionalFormatting sqref="E408">
    <cfRule type="cellIs" dxfId="263" priority="634" operator="equal">
      <formula>"zzNEW ENTRY"</formula>
    </cfRule>
  </conditionalFormatting>
  <conditionalFormatting sqref="E408">
    <cfRule type="cellIs" dxfId="262" priority="633" operator="equal">
      <formula>"NEW ENTRY"</formula>
    </cfRule>
  </conditionalFormatting>
  <conditionalFormatting sqref="E408">
    <cfRule type="cellIs" dxfId="261" priority="632" operator="equal">
      <formula>"zzNEW ENTRY"</formula>
    </cfRule>
  </conditionalFormatting>
  <conditionalFormatting sqref="E408">
    <cfRule type="cellIs" dxfId="260" priority="623" operator="equal">
      <formula>"NEW ENTRY"</formula>
    </cfRule>
  </conditionalFormatting>
  <conditionalFormatting sqref="E408">
    <cfRule type="cellIs" dxfId="259" priority="622" operator="equal">
      <formula>"PLACEHOLDER"</formula>
    </cfRule>
  </conditionalFormatting>
  <conditionalFormatting sqref="B346:E408">
    <cfRule type="cellIs" dxfId="258" priority="1" operator="equal">
      <formula>"zz NEW ENTRY"</formula>
    </cfRule>
  </conditionalFormatting>
  <dataValidations xWindow="2241" yWindow="989" count="2">
    <dataValidation allowBlank="1" showInputMessage="1" showErrorMessage="1" prompt="from POD spreadsheet" sqref="I5" xr:uid="{00000000-0002-0000-0500-000001000000}"/>
    <dataValidation allowBlank="1" showErrorMessage="1" sqref="O2:R432" xr:uid="{00000000-0002-0000-0500-000002000000}"/>
  </dataValidations>
  <pageMargins left="0.25" right="0.25" top="0.75" bottom="0.75" header="0.3" footer="0.3"/>
  <pageSetup scale="70" fitToHeight="3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2241" yWindow="989" count="9">
        <x14:dataValidation type="list" allowBlank="1" showInputMessage="1" showErrorMessage="1" xr:uid="{77E7A2B9-B0DC-4A14-B8C6-56553146B06B}">
          <x14:formula1>
            <xm:f>Lookups!$O$3:$O$8</xm:f>
          </x14:formula1>
          <xm:sqref>L6:L408</xm:sqref>
        </x14:dataValidation>
        <x14:dataValidation type="list" allowBlank="1" showInputMessage="1" showErrorMessage="1" xr:uid="{4F6B3075-463A-481B-B9E4-3DD6A47E93DE}">
          <x14:formula1>
            <xm:f>Lookups!$P$9:$P$11</xm:f>
          </x14:formula1>
          <xm:sqref>A6:A408</xm:sqref>
        </x14:dataValidation>
        <x14:dataValidation type="list" allowBlank="1" showInputMessage="1" showErrorMessage="1" xr:uid="{21E50A07-FF95-4B93-9351-1541547CF050}">
          <x14:formula1>
            <xm:f>Lookups!$I$3:$I$5</xm:f>
          </x14:formula1>
          <xm:sqref>D6:D408</xm:sqref>
        </x14:dataValidation>
        <x14:dataValidation type="list" allowBlank="1" showInputMessage="1" showErrorMessage="1" xr:uid="{D8C41DD5-17CD-44DE-B501-4E16CF97762F}">
          <x14:formula1>
            <xm:f>Lookups!$N$3:$N$26</xm:f>
          </x14:formula1>
          <xm:sqref>K6:K408</xm:sqref>
        </x14:dataValidation>
        <x14:dataValidation type="list" allowBlank="1" showInputMessage="1" showErrorMessage="1" xr:uid="{8AC28DAA-5237-4883-AD24-52BD78E18FC6}">
          <x14:formula1>
            <xm:f>Lookups!$L$3:$L$16</xm:f>
          </x14:formula1>
          <xm:sqref>M6:M408</xm:sqref>
        </x14:dataValidation>
        <x14:dataValidation type="list" allowBlank="1" showInputMessage="1" showErrorMessage="1" xr:uid="{A3D611A0-3989-49B5-B189-DDF6EC9EF3FB}">
          <x14:formula1>
            <xm:f>Lookups!$C$3:$C$86</xm:f>
          </x14:formula1>
          <xm:sqref>E6:E408</xm:sqref>
        </x14:dataValidation>
        <x14:dataValidation type="list" allowBlank="1" showInputMessage="1" showErrorMessage="1" xr:uid="{C58BCA14-7732-4D6E-A085-3D13860C5870}">
          <x14:formula1>
            <xm:f>Lookups!$K$4:$K$9</xm:f>
          </x14:formula1>
          <xm:sqref>C6:C408</xm:sqref>
        </x14:dataValidation>
        <x14:dataValidation type="list" allowBlank="1" showInputMessage="1" showErrorMessage="1" xr:uid="{F04E0334-90C7-4A3F-A503-6FA2858B8EEB}">
          <x14:formula1>
            <xm:f>Lookups!$M$3:$M$323</xm:f>
          </x14:formula1>
          <xm:sqref>BA6:BA432</xm:sqref>
        </x14:dataValidation>
        <x14:dataValidation type="list" allowBlank="1" showInputMessage="1" showErrorMessage="1" xr:uid="{0DF2E0CA-5D19-46EA-A9B9-B0EBBFCBBF4C}">
          <x14:formula1>
            <xm:f>Lookups!$Q$3:$Q$8</xm:f>
          </x14:formula1>
          <xm:sqref>N6:N432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4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5" sqref="K25"/>
    </sheetView>
  </sheetViews>
  <sheetFormatPr defaultColWidth="8.875" defaultRowHeight="15.75" x14ac:dyDescent="0.25"/>
  <cols>
    <col min="1" max="1" width="33.75" style="30" customWidth="1"/>
    <col min="2" max="2" width="9.125" style="34" customWidth="1"/>
    <col min="3" max="17" width="7.25" style="34" customWidth="1"/>
    <col min="18" max="18" width="7.25" style="20" customWidth="1"/>
    <col min="19" max="20" width="7.875" style="20" customWidth="1"/>
    <col min="21" max="21" width="7.875" style="20" hidden="1" customWidth="1"/>
    <col min="22" max="28" width="7.875" style="20" customWidth="1"/>
    <col min="29" max="29" width="8.875" style="20"/>
    <col min="30" max="30" width="8.875" style="228"/>
  </cols>
  <sheetData>
    <row r="1" spans="1:32" x14ac:dyDescent="0.25">
      <c r="A1" s="176" t="s">
        <v>718</v>
      </c>
      <c r="B1" s="41" t="s">
        <v>226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2" x14ac:dyDescent="0.25">
      <c r="A2" s="176" t="s">
        <v>172</v>
      </c>
      <c r="B2" s="41" t="s">
        <v>226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32" s="15" customFormat="1" x14ac:dyDescent="0.25">
      <c r="A3" s="176" t="s">
        <v>288</v>
      </c>
      <c r="B3" s="41" t="s">
        <v>226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28"/>
    </row>
    <row r="4" spans="1:32" s="15" customForma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28"/>
    </row>
    <row r="5" spans="1:32" s="15" customFormat="1" ht="36" customHeight="1" x14ac:dyDescent="0.25">
      <c r="A5" s="176" t="s">
        <v>106</v>
      </c>
      <c r="B5" s="561" t="s">
        <v>88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/>
      <c r="U5"/>
      <c r="V5"/>
      <c r="W5"/>
      <c r="X5"/>
      <c r="Y5"/>
      <c r="Z5"/>
      <c r="AA5"/>
      <c r="AB5"/>
      <c r="AC5"/>
      <c r="AD5" s="228"/>
      <c r="AE5"/>
      <c r="AF5"/>
    </row>
    <row r="6" spans="1:32" s="15" customFormat="1" x14ac:dyDescent="0.25">
      <c r="A6" s="166" t="s">
        <v>107</v>
      </c>
      <c r="B6" s="73">
        <v>44713</v>
      </c>
      <c r="C6" s="73">
        <v>44743</v>
      </c>
      <c r="D6" s="73">
        <v>44774</v>
      </c>
      <c r="E6" s="73">
        <v>44805</v>
      </c>
      <c r="F6" s="73">
        <v>44835</v>
      </c>
      <c r="G6" s="73">
        <v>44866</v>
      </c>
      <c r="H6" s="73">
        <v>44896</v>
      </c>
      <c r="I6" s="73">
        <v>44927</v>
      </c>
      <c r="J6" s="73">
        <v>44958</v>
      </c>
      <c r="K6" s="73">
        <v>44986</v>
      </c>
      <c r="L6" s="73">
        <v>45017</v>
      </c>
      <c r="M6" s="73">
        <v>45047</v>
      </c>
      <c r="N6" s="73">
        <v>45078</v>
      </c>
      <c r="O6" s="73">
        <v>45108</v>
      </c>
      <c r="P6" s="73">
        <v>45139</v>
      </c>
      <c r="Q6" s="73">
        <v>45170</v>
      </c>
      <c r="R6" s="73">
        <v>45200</v>
      </c>
      <c r="S6" s="41" t="s">
        <v>105</v>
      </c>
      <c r="T6"/>
      <c r="U6"/>
      <c r="V6"/>
      <c r="W6"/>
      <c r="X6"/>
      <c r="Y6"/>
      <c r="Z6"/>
      <c r="AA6"/>
      <c r="AB6"/>
      <c r="AC6"/>
      <c r="AD6" s="228"/>
      <c r="AE6"/>
      <c r="AF6"/>
    </row>
    <row r="7" spans="1:32" s="15" customFormat="1" x14ac:dyDescent="0.25">
      <c r="A7" s="30" t="s">
        <v>700</v>
      </c>
      <c r="B7" s="463">
        <v>11.700000000000001</v>
      </c>
      <c r="C7" s="463">
        <v>11.700000000000001</v>
      </c>
      <c r="D7" s="463">
        <v>87.533333333333331</v>
      </c>
      <c r="E7" s="463">
        <v>99.233333333333334</v>
      </c>
      <c r="F7" s="463">
        <v>99.233333333333334</v>
      </c>
      <c r="G7" s="463">
        <v>159.03333333333333</v>
      </c>
      <c r="H7" s="463">
        <v>159.03333333333333</v>
      </c>
      <c r="I7" s="463">
        <v>197.16666666666666</v>
      </c>
      <c r="J7" s="463">
        <v>311.35000000000002</v>
      </c>
      <c r="K7" s="463">
        <v>312.43333333333334</v>
      </c>
      <c r="L7" s="463">
        <v>312.43333333333334</v>
      </c>
      <c r="M7" s="463">
        <v>492.7</v>
      </c>
      <c r="N7" s="463">
        <v>1500.2</v>
      </c>
      <c r="O7" s="463">
        <v>1500.2</v>
      </c>
      <c r="P7" s="463">
        <v>1500.2</v>
      </c>
      <c r="Q7" s="463">
        <v>2369.0333333333333</v>
      </c>
      <c r="R7" s="463">
        <v>2697.2833333333333</v>
      </c>
      <c r="S7" s="464"/>
      <c r="T7"/>
      <c r="U7"/>
      <c r="V7"/>
      <c r="W7"/>
      <c r="X7"/>
      <c r="Y7"/>
      <c r="Z7"/>
      <c r="AA7"/>
      <c r="AB7"/>
      <c r="AC7"/>
      <c r="AD7" s="228"/>
      <c r="AE7"/>
      <c r="AF7"/>
    </row>
    <row r="8" spans="1:32" s="15" customFormat="1" x14ac:dyDescent="0.25">
      <c r="A8" s="30" t="s">
        <v>701</v>
      </c>
      <c r="B8" s="463">
        <v>12.002222397749998</v>
      </c>
      <c r="C8" s="463">
        <v>12.002222397749998</v>
      </c>
      <c r="D8" s="463">
        <v>112.02074237899998</v>
      </c>
      <c r="E8" s="463">
        <v>124.02296477674999</v>
      </c>
      <c r="F8" s="463">
        <v>124.02296477674999</v>
      </c>
      <c r="G8" s="463">
        <v>177.90128365605554</v>
      </c>
      <c r="H8" s="463">
        <v>177.90128365605554</v>
      </c>
      <c r="I8" s="463">
        <v>216.57511138213886</v>
      </c>
      <c r="J8" s="463">
        <v>332.95770567149998</v>
      </c>
      <c r="K8" s="463">
        <v>333.86185609363889</v>
      </c>
      <c r="L8" s="463">
        <v>333.86185609363889</v>
      </c>
      <c r="M8" s="463">
        <v>396.09560185974999</v>
      </c>
      <c r="N8" s="463">
        <v>1129.1511574153055</v>
      </c>
      <c r="O8" s="463">
        <v>1129.1511574153055</v>
      </c>
      <c r="P8" s="463">
        <v>1129.1511574153055</v>
      </c>
      <c r="Q8" s="463">
        <v>2214.6511574153055</v>
      </c>
      <c r="R8" s="463">
        <v>2542.9011574153055</v>
      </c>
      <c r="S8" s="464"/>
      <c r="T8"/>
      <c r="U8"/>
      <c r="V8"/>
      <c r="W8"/>
      <c r="X8"/>
      <c r="Y8"/>
      <c r="Z8"/>
      <c r="AA8"/>
      <c r="AB8"/>
      <c r="AC8"/>
      <c r="AD8" s="228"/>
      <c r="AE8"/>
      <c r="AF8"/>
    </row>
    <row r="9" spans="1:32" s="15" customFormat="1" x14ac:dyDescent="0.25">
      <c r="A9" s="30" t="s">
        <v>702</v>
      </c>
      <c r="B9" s="463">
        <v>11.399987664000001</v>
      </c>
      <c r="C9" s="463">
        <v>11.399987664000001</v>
      </c>
      <c r="D9" s="463">
        <v>106.39988486400003</v>
      </c>
      <c r="E9" s="463">
        <v>145.2442872746667</v>
      </c>
      <c r="F9" s="463">
        <v>157.48871846933338</v>
      </c>
      <c r="G9" s="463">
        <v>198.34226867433338</v>
      </c>
      <c r="H9" s="463">
        <v>198.34226867433338</v>
      </c>
      <c r="I9" s="463">
        <v>198.34226867433338</v>
      </c>
      <c r="J9" s="463">
        <v>310.34770498188891</v>
      </c>
      <c r="K9" s="463">
        <v>311.38626588983334</v>
      </c>
      <c r="L9" s="463">
        <v>311.38626588983334</v>
      </c>
      <c r="M9" s="463">
        <v>311.38626588983334</v>
      </c>
      <c r="N9" s="463">
        <v>440.77504055650002</v>
      </c>
      <c r="O9" s="463">
        <v>995.44170722316665</v>
      </c>
      <c r="P9" s="463">
        <v>995.44170722316665</v>
      </c>
      <c r="Q9" s="463">
        <v>1296.6083738898333</v>
      </c>
      <c r="R9" s="463">
        <v>1296.6083738898333</v>
      </c>
      <c r="S9" s="464"/>
      <c r="T9"/>
      <c r="U9"/>
      <c r="V9"/>
      <c r="W9"/>
      <c r="X9"/>
      <c r="Y9"/>
      <c r="Z9"/>
      <c r="AA9"/>
      <c r="AB9"/>
      <c r="AC9"/>
      <c r="AD9" s="228"/>
      <c r="AE9"/>
      <c r="AF9"/>
    </row>
    <row r="10" spans="1:32" s="15" customFormat="1" x14ac:dyDescent="0.25">
      <c r="A10" s="30" t="s">
        <v>703</v>
      </c>
      <c r="B10" s="463">
        <v>12.308237214000002</v>
      </c>
      <c r="C10" s="463">
        <v>12.308237214000002</v>
      </c>
      <c r="D10" s="463">
        <v>12.308237214000002</v>
      </c>
      <c r="E10" s="463">
        <v>16.410982952000001</v>
      </c>
      <c r="F10" s="463">
        <v>106.86721324066667</v>
      </c>
      <c r="G10" s="463">
        <v>155.93931927599999</v>
      </c>
      <c r="H10" s="463">
        <v>155.93931927599999</v>
      </c>
      <c r="I10" s="463">
        <v>155.93931927599999</v>
      </c>
      <c r="J10" s="463">
        <v>164.96709705377776</v>
      </c>
      <c r="K10" s="463">
        <v>165.82302033555555</v>
      </c>
      <c r="L10" s="463">
        <v>165.82302033555555</v>
      </c>
      <c r="M10" s="463">
        <v>165.82302033555555</v>
      </c>
      <c r="N10" s="463">
        <v>279.78817972444443</v>
      </c>
      <c r="O10" s="463">
        <v>557.12151305777775</v>
      </c>
      <c r="P10" s="463">
        <v>557.12151305777775</v>
      </c>
      <c r="Q10" s="463">
        <v>557.12151305777775</v>
      </c>
      <c r="R10" s="463">
        <v>557.12151305777775</v>
      </c>
      <c r="S10" s="464"/>
      <c r="T10"/>
      <c r="U10"/>
      <c r="V10"/>
      <c r="W10"/>
      <c r="X10"/>
      <c r="Y10"/>
      <c r="Z10"/>
      <c r="AA10"/>
      <c r="AB10"/>
      <c r="AC10"/>
      <c r="AD10" s="228"/>
      <c r="AE10"/>
      <c r="AF10"/>
    </row>
    <row r="11" spans="1:32" s="15" customFormat="1" x14ac:dyDescent="0.25">
      <c r="A11" s="30" t="s">
        <v>704</v>
      </c>
      <c r="B11" s="463">
        <v>9.7848203310000006</v>
      </c>
      <c r="C11" s="463">
        <v>10.480454205000001</v>
      </c>
      <c r="D11" s="463">
        <v>10.480454205000001</v>
      </c>
      <c r="E11" s="463">
        <v>209.80086835499998</v>
      </c>
      <c r="F11" s="463">
        <v>267.42258808199995</v>
      </c>
      <c r="G11" s="463">
        <v>425.40014875799994</v>
      </c>
      <c r="H11" s="463">
        <v>425.40014875799994</v>
      </c>
      <c r="I11" s="463">
        <v>451.13060222099995</v>
      </c>
      <c r="J11" s="463">
        <v>451.13060222099995</v>
      </c>
      <c r="K11" s="463">
        <v>451.13060222099995</v>
      </c>
      <c r="L11" s="463">
        <v>451.13060222099995</v>
      </c>
      <c r="M11" s="463">
        <v>451.13060222099995</v>
      </c>
      <c r="N11" s="463">
        <v>715.71412380433321</v>
      </c>
      <c r="O11" s="463">
        <v>715.71412380433321</v>
      </c>
      <c r="P11" s="463">
        <v>715.71412380433321</v>
      </c>
      <c r="Q11" s="463">
        <v>715.71412380433321</v>
      </c>
      <c r="R11" s="463">
        <v>715.71412380433321</v>
      </c>
      <c r="S11" s="464"/>
      <c r="T11"/>
      <c r="U11"/>
      <c r="V11"/>
      <c r="W11"/>
      <c r="X11"/>
      <c r="Y11"/>
      <c r="Z11"/>
      <c r="AA11"/>
      <c r="AB11"/>
      <c r="AC11"/>
      <c r="AD11" s="228"/>
      <c r="AE11"/>
      <c r="AF11"/>
    </row>
    <row r="12" spans="1:32" s="15" customFormat="1" x14ac:dyDescent="0.25">
      <c r="A12" s="30" t="s">
        <v>105</v>
      </c>
      <c r="B12" s="463">
        <v>57.195267606750001</v>
      </c>
      <c r="C12" s="463">
        <v>57.890901480750003</v>
      </c>
      <c r="D12" s="463">
        <v>328.74265199533335</v>
      </c>
      <c r="E12" s="463">
        <v>594.71243669174999</v>
      </c>
      <c r="F12" s="463">
        <v>755.03481790208332</v>
      </c>
      <c r="G12" s="463">
        <v>1116.6163536977222</v>
      </c>
      <c r="H12" s="463">
        <v>1116.6163536977222</v>
      </c>
      <c r="I12" s="463">
        <v>1219.1539682201387</v>
      </c>
      <c r="J12" s="463">
        <v>1570.7531099281664</v>
      </c>
      <c r="K12" s="463">
        <v>1574.6350778733608</v>
      </c>
      <c r="L12" s="463">
        <v>1574.6350778733608</v>
      </c>
      <c r="M12" s="463">
        <v>1817.1354903061385</v>
      </c>
      <c r="N12" s="463">
        <v>4065.6285015005833</v>
      </c>
      <c r="O12" s="463">
        <v>4897.6285015005833</v>
      </c>
      <c r="P12" s="463">
        <v>4897.6285015005833</v>
      </c>
      <c r="Q12" s="463">
        <v>7153.1285015005833</v>
      </c>
      <c r="R12" s="463">
        <v>7809.6285015005833</v>
      </c>
      <c r="S12" s="464"/>
      <c r="T12"/>
      <c r="U12"/>
      <c r="V12"/>
      <c r="W12"/>
      <c r="X12"/>
      <c r="Y12"/>
      <c r="Z12"/>
      <c r="AA12"/>
      <c r="AB12"/>
      <c r="AC12"/>
      <c r="AD12" s="228"/>
      <c r="AE12"/>
      <c r="AF12"/>
    </row>
    <row r="13" spans="1:32" s="15" customFormat="1" x14ac:dyDescent="0.25">
      <c r="A13"/>
      <c r="B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/>
      <c r="T13"/>
      <c r="U13"/>
      <c r="V13"/>
      <c r="W13"/>
      <c r="X13"/>
      <c r="Y13"/>
      <c r="Z13"/>
      <c r="AA13"/>
      <c r="AB13"/>
      <c r="AC13"/>
      <c r="AD13" s="228"/>
      <c r="AE13"/>
      <c r="AF13"/>
    </row>
    <row r="14" spans="1:32" s="15" customFormat="1" x14ac:dyDescent="0.25">
      <c r="A14" s="19"/>
      <c r="B1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/>
      <c r="T14"/>
      <c r="U14"/>
      <c r="V14"/>
      <c r="W14"/>
      <c r="X14"/>
      <c r="Y14"/>
      <c r="Z14"/>
      <c r="AA14"/>
      <c r="AB14"/>
      <c r="AC14"/>
      <c r="AD14" s="228"/>
      <c r="AE14"/>
      <c r="AF14"/>
    </row>
    <row r="15" spans="1:32" s="15" customFormat="1" x14ac:dyDescent="0.25">
      <c r="A15" s="19"/>
      <c r="B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/>
      <c r="T15"/>
      <c r="U15"/>
      <c r="V15"/>
      <c r="W15"/>
      <c r="X15"/>
      <c r="Y15"/>
      <c r="Z15"/>
      <c r="AA15"/>
      <c r="AB15"/>
      <c r="AC15"/>
      <c r="AD15" s="228"/>
      <c r="AE15"/>
      <c r="AF15"/>
    </row>
    <row r="16" spans="1:32" s="15" customFormat="1" x14ac:dyDescent="0.25">
      <c r="A16" s="19"/>
      <c r="B1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/>
      <c r="T16"/>
      <c r="U16"/>
      <c r="V16"/>
      <c r="W16"/>
      <c r="X16"/>
      <c r="Y16"/>
      <c r="Z16"/>
      <c r="AA16"/>
      <c r="AB16"/>
      <c r="AC16"/>
      <c r="AD16" s="228"/>
      <c r="AE16"/>
      <c r="AF16"/>
    </row>
    <row r="17" spans="1:32" s="15" customFormat="1" x14ac:dyDescent="0.25">
      <c r="A17" s="19"/>
      <c r="B1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/>
      <c r="T17"/>
      <c r="U17"/>
      <c r="V17"/>
      <c r="W17"/>
      <c r="X17"/>
      <c r="Y17"/>
      <c r="Z17"/>
      <c r="AA17"/>
      <c r="AB17"/>
      <c r="AC17"/>
      <c r="AD17" s="228"/>
      <c r="AE17"/>
      <c r="AF17"/>
    </row>
    <row r="18" spans="1:32" s="15" customFormat="1" x14ac:dyDescent="0.25">
      <c r="A18" s="19"/>
      <c r="B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/>
      <c r="T18"/>
      <c r="U18"/>
      <c r="V18"/>
      <c r="W18"/>
      <c r="X18"/>
      <c r="Y18"/>
      <c r="Z18"/>
      <c r="AA18"/>
      <c r="AB18"/>
      <c r="AC18"/>
      <c r="AD18" s="228"/>
      <c r="AE18"/>
      <c r="AF18"/>
    </row>
    <row r="19" spans="1:32" s="15" customFormat="1" x14ac:dyDescent="0.25">
      <c r="A19" s="19"/>
      <c r="B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/>
      <c r="T19"/>
      <c r="U19"/>
      <c r="V19"/>
      <c r="W19"/>
      <c r="X19"/>
      <c r="Y19"/>
      <c r="Z19"/>
      <c r="AA19"/>
      <c r="AB19"/>
      <c r="AC19"/>
      <c r="AD19" s="228"/>
      <c r="AE19"/>
      <c r="AF19"/>
    </row>
    <row r="20" spans="1:32" s="15" customFormat="1" x14ac:dyDescent="0.25">
      <c r="A20" s="19"/>
      <c r="B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/>
      <c r="T20"/>
      <c r="U20"/>
      <c r="V20"/>
      <c r="W20"/>
      <c r="X20"/>
      <c r="Y20"/>
      <c r="Z20"/>
      <c r="AA20"/>
      <c r="AB20"/>
      <c r="AC20"/>
      <c r="AD20" s="228"/>
      <c r="AE20"/>
      <c r="AF20"/>
    </row>
    <row r="21" spans="1:32" s="15" customFormat="1" x14ac:dyDescent="0.25">
      <c r="A21" s="19"/>
      <c r="B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/>
      <c r="T21"/>
      <c r="U21"/>
      <c r="V21"/>
      <c r="W21"/>
      <c r="X21"/>
      <c r="Y21"/>
      <c r="Z21"/>
      <c r="AA21"/>
      <c r="AB21"/>
      <c r="AC21"/>
      <c r="AD21" s="228"/>
      <c r="AE21"/>
      <c r="AF21"/>
    </row>
    <row r="22" spans="1:32" s="15" customFormat="1" x14ac:dyDescent="0.25">
      <c r="A22" s="19"/>
      <c r="B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/>
      <c r="T22"/>
      <c r="U22"/>
      <c r="V22"/>
      <c r="W22"/>
      <c r="X22"/>
      <c r="Y22"/>
      <c r="Z22"/>
      <c r="AA22"/>
      <c r="AB22"/>
      <c r="AC22"/>
      <c r="AD22" s="228"/>
      <c r="AE22"/>
      <c r="AF22"/>
    </row>
    <row r="23" spans="1:32" s="15" customFormat="1" x14ac:dyDescent="0.25">
      <c r="A23" s="19"/>
      <c r="B2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/>
      <c r="T23"/>
      <c r="U23"/>
      <c r="V23"/>
      <c r="W23"/>
      <c r="X23"/>
      <c r="Y23"/>
      <c r="Z23"/>
      <c r="AA23"/>
      <c r="AB23"/>
      <c r="AC23"/>
      <c r="AD23" s="228"/>
      <c r="AE23"/>
      <c r="AF23"/>
    </row>
    <row r="24" spans="1:32" s="15" customFormat="1" x14ac:dyDescent="0.25">
      <c r="A24" s="19"/>
      <c r="B2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/>
      <c r="T24"/>
      <c r="U24"/>
      <c r="V24"/>
      <c r="W24"/>
      <c r="X24"/>
      <c r="Y24"/>
      <c r="Z24"/>
      <c r="AA24"/>
      <c r="AB24"/>
      <c r="AC24"/>
      <c r="AD24" s="228"/>
      <c r="AE24"/>
      <c r="AF24"/>
    </row>
    <row r="25" spans="1:32" s="15" customFormat="1" x14ac:dyDescent="0.25">
      <c r="A25" s="19"/>
      <c r="B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/>
      <c r="T25"/>
      <c r="U25"/>
      <c r="V25"/>
      <c r="W25"/>
      <c r="X25"/>
      <c r="Y25"/>
      <c r="Z25"/>
      <c r="AA25"/>
      <c r="AB25"/>
      <c r="AC25"/>
      <c r="AD25" s="228"/>
      <c r="AE25"/>
      <c r="AF25"/>
    </row>
    <row r="26" spans="1:32" s="15" customFormat="1" x14ac:dyDescent="0.25">
      <c r="A26" s="19"/>
      <c r="B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/>
      <c r="T26"/>
      <c r="U26"/>
      <c r="V26"/>
      <c r="W26"/>
      <c r="X26"/>
      <c r="Y26"/>
      <c r="Z26"/>
      <c r="AA26"/>
      <c r="AB26"/>
      <c r="AC26"/>
      <c r="AD26" s="228"/>
      <c r="AE26"/>
      <c r="AF26"/>
    </row>
    <row r="27" spans="1:32" s="15" customFormat="1" x14ac:dyDescent="0.25">
      <c r="A27" s="19"/>
      <c r="B2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/>
      <c r="T27"/>
      <c r="U27"/>
      <c r="V27"/>
      <c r="W27"/>
      <c r="X27"/>
      <c r="Y27"/>
      <c r="Z27"/>
      <c r="AA27"/>
      <c r="AB27"/>
      <c r="AC27"/>
      <c r="AD27" s="228"/>
      <c r="AE27"/>
      <c r="AF27"/>
    </row>
    <row r="28" spans="1:32" s="15" customFormat="1" x14ac:dyDescent="0.25">
      <c r="A28" s="19"/>
      <c r="B2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/>
      <c r="T28"/>
      <c r="U28"/>
      <c r="V28"/>
      <c r="W28"/>
      <c r="X28"/>
      <c r="Y28"/>
      <c r="Z28"/>
      <c r="AA28"/>
      <c r="AB28"/>
      <c r="AC28"/>
      <c r="AD28" s="228"/>
      <c r="AE28"/>
      <c r="AF28"/>
    </row>
    <row r="29" spans="1:32" s="15" customFormat="1" x14ac:dyDescent="0.25">
      <c r="A29" s="19"/>
      <c r="B2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/>
      <c r="T29"/>
      <c r="U29"/>
      <c r="V29"/>
      <c r="W29"/>
      <c r="X29"/>
      <c r="Y29"/>
      <c r="Z29"/>
      <c r="AA29"/>
      <c r="AB29"/>
      <c r="AC29"/>
      <c r="AD29" s="228"/>
      <c r="AE29"/>
      <c r="AF29"/>
    </row>
    <row r="30" spans="1:32" s="15" customFormat="1" x14ac:dyDescent="0.25">
      <c r="A30" s="19"/>
      <c r="B3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/>
      <c r="T30"/>
      <c r="U30"/>
      <c r="V30"/>
      <c r="W30"/>
      <c r="X30"/>
      <c r="Y30"/>
      <c r="Z30"/>
      <c r="AA30"/>
      <c r="AB30"/>
      <c r="AC30"/>
      <c r="AD30" s="228"/>
      <c r="AE30"/>
      <c r="AF30"/>
    </row>
    <row r="31" spans="1:32" s="15" customFormat="1" x14ac:dyDescent="0.25">
      <c r="A31" s="19"/>
      <c r="B3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/>
      <c r="T31"/>
      <c r="U31"/>
      <c r="V31"/>
      <c r="W31"/>
      <c r="X31"/>
      <c r="Y31"/>
      <c r="Z31"/>
      <c r="AA31"/>
      <c r="AB31"/>
      <c r="AC31"/>
      <c r="AD31" s="228"/>
      <c r="AE31"/>
      <c r="AF31"/>
    </row>
    <row r="32" spans="1:32" s="15" customFormat="1" x14ac:dyDescent="0.25">
      <c r="A32" s="19"/>
      <c r="B3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/>
      <c r="T32"/>
      <c r="U32"/>
      <c r="V32"/>
      <c r="W32"/>
      <c r="X32"/>
      <c r="Y32"/>
      <c r="Z32"/>
      <c r="AA32"/>
      <c r="AB32"/>
      <c r="AC32"/>
      <c r="AD32" s="228"/>
      <c r="AE32"/>
      <c r="AF32"/>
    </row>
    <row r="33" spans="1:32" s="15" customFormat="1" x14ac:dyDescent="0.25">
      <c r="A33" s="19"/>
      <c r="B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/>
      <c r="T33"/>
      <c r="U33"/>
      <c r="V33"/>
      <c r="W33"/>
      <c r="X33"/>
      <c r="Y33"/>
      <c r="Z33"/>
      <c r="AA33"/>
      <c r="AB33"/>
      <c r="AC33"/>
      <c r="AD33" s="228"/>
      <c r="AE33"/>
      <c r="AF33"/>
    </row>
    <row r="34" spans="1:32" s="15" customFormat="1" x14ac:dyDescent="0.25">
      <c r="A34" s="19"/>
      <c r="B3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/>
      <c r="T34"/>
      <c r="U34"/>
      <c r="V34"/>
      <c r="W34"/>
      <c r="X34"/>
      <c r="Y34"/>
      <c r="Z34"/>
      <c r="AA34"/>
      <c r="AB34"/>
      <c r="AC34"/>
      <c r="AD34" s="228"/>
      <c r="AE34"/>
      <c r="AF34"/>
    </row>
    <row r="35" spans="1:32" s="15" customFormat="1" x14ac:dyDescent="0.25">
      <c r="A35" s="19"/>
      <c r="B3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/>
      <c r="T35"/>
      <c r="U35"/>
      <c r="V35"/>
      <c r="W35"/>
      <c r="X35"/>
      <c r="Y35"/>
      <c r="Z35"/>
      <c r="AA35"/>
      <c r="AB35"/>
      <c r="AC35"/>
      <c r="AD35" s="228"/>
      <c r="AE35"/>
      <c r="AF35"/>
    </row>
    <row r="36" spans="1:32" s="15" customFormat="1" x14ac:dyDescent="0.25">
      <c r="A36" s="19"/>
      <c r="B3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/>
      <c r="T36"/>
      <c r="U36"/>
      <c r="V36"/>
      <c r="W36"/>
      <c r="X36"/>
      <c r="Y36"/>
      <c r="Z36"/>
      <c r="AA36"/>
      <c r="AB36"/>
      <c r="AC36"/>
      <c r="AD36" s="228"/>
      <c r="AE36"/>
      <c r="AF36"/>
    </row>
    <row r="37" spans="1:32" s="15" customFormat="1" x14ac:dyDescent="0.25">
      <c r="A37" s="19"/>
      <c r="B3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/>
      <c r="T37"/>
      <c r="U37"/>
      <c r="V37"/>
      <c r="W37"/>
      <c r="X37"/>
      <c r="Y37"/>
      <c r="Z37"/>
      <c r="AA37"/>
      <c r="AB37"/>
      <c r="AC37"/>
      <c r="AD37" s="228"/>
      <c r="AE37"/>
      <c r="AF37"/>
    </row>
    <row r="38" spans="1:32" s="15" customFormat="1" x14ac:dyDescent="0.25">
      <c r="A38" s="19"/>
      <c r="B3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/>
      <c r="T38"/>
      <c r="U38"/>
      <c r="V38"/>
      <c r="W38"/>
      <c r="X38"/>
      <c r="Y38"/>
      <c r="Z38"/>
      <c r="AA38"/>
      <c r="AB38"/>
      <c r="AC38"/>
      <c r="AD38" s="228"/>
      <c r="AE38"/>
      <c r="AF38"/>
    </row>
    <row r="39" spans="1:32" s="15" customFormat="1" x14ac:dyDescent="0.25">
      <c r="A39" s="19"/>
      <c r="B3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/>
      <c r="T39"/>
      <c r="U39"/>
      <c r="V39"/>
      <c r="W39"/>
      <c r="X39"/>
      <c r="Y39"/>
      <c r="Z39"/>
      <c r="AA39"/>
      <c r="AB39"/>
      <c r="AC39"/>
      <c r="AD39" s="228"/>
      <c r="AE39"/>
      <c r="AF39"/>
    </row>
    <row r="40" spans="1:32" s="15" customFormat="1" x14ac:dyDescent="0.25">
      <c r="A40" s="19"/>
      <c r="B4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/>
      <c r="T40"/>
      <c r="U40"/>
      <c r="V40"/>
      <c r="W40"/>
      <c r="X40"/>
      <c r="Y40"/>
      <c r="Z40"/>
      <c r="AA40"/>
      <c r="AB40"/>
      <c r="AC40"/>
      <c r="AD40" s="228"/>
      <c r="AE40"/>
      <c r="AF40"/>
    </row>
    <row r="41" spans="1:32" s="15" customFormat="1" x14ac:dyDescent="0.25">
      <c r="A41" s="19"/>
      <c r="B4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/>
      <c r="T41"/>
      <c r="U41"/>
      <c r="V41"/>
      <c r="W41"/>
      <c r="X41"/>
      <c r="Y41"/>
      <c r="Z41"/>
      <c r="AA41"/>
      <c r="AB41"/>
      <c r="AC41"/>
      <c r="AD41" s="228"/>
      <c r="AE41"/>
      <c r="AF41"/>
    </row>
    <row r="42" spans="1:32" s="15" customFormat="1" x14ac:dyDescent="0.25">
      <c r="A42" s="19"/>
      <c r="B4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/>
      <c r="T42"/>
      <c r="U42"/>
      <c r="V42"/>
      <c r="W42"/>
      <c r="X42"/>
      <c r="Y42"/>
      <c r="Z42"/>
      <c r="AA42"/>
      <c r="AB42"/>
      <c r="AC42"/>
      <c r="AD42" s="228"/>
      <c r="AE42"/>
      <c r="AF42"/>
    </row>
    <row r="43" spans="1:32" s="15" customFormat="1" x14ac:dyDescent="0.25">
      <c r="A43" s="19"/>
      <c r="B4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/>
      <c r="T43"/>
      <c r="U43"/>
      <c r="V43"/>
      <c r="W43"/>
      <c r="X43"/>
      <c r="Y43"/>
      <c r="Z43"/>
      <c r="AA43"/>
      <c r="AB43"/>
      <c r="AC43"/>
      <c r="AD43" s="228"/>
      <c r="AE43"/>
      <c r="AF43"/>
    </row>
    <row r="44" spans="1:32" s="15" customFormat="1" x14ac:dyDescent="0.25">
      <c r="A44" s="19"/>
      <c r="B4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/>
      <c r="T44"/>
      <c r="U44"/>
      <c r="V44"/>
      <c r="W44"/>
      <c r="X44"/>
      <c r="Y44"/>
      <c r="Z44"/>
      <c r="AA44"/>
      <c r="AB44"/>
      <c r="AC44"/>
      <c r="AD44" s="228"/>
      <c r="AE44"/>
      <c r="AF44"/>
    </row>
    <row r="45" spans="1:32" s="15" customFormat="1" x14ac:dyDescent="0.25">
      <c r="A45" s="19"/>
      <c r="B4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/>
      <c r="T45"/>
      <c r="U45"/>
      <c r="V45"/>
      <c r="W45"/>
      <c r="X45"/>
      <c r="Y45"/>
      <c r="Z45"/>
      <c r="AA45"/>
      <c r="AB45"/>
      <c r="AC45"/>
      <c r="AD45" s="228"/>
      <c r="AE45"/>
      <c r="AF45"/>
    </row>
    <row r="46" spans="1:32" s="15" customFormat="1" x14ac:dyDescent="0.25">
      <c r="A46" s="19"/>
      <c r="B4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/>
      <c r="T46"/>
      <c r="U46"/>
      <c r="V46"/>
      <c r="W46"/>
      <c r="X46"/>
      <c r="Y46"/>
      <c r="Z46"/>
      <c r="AA46"/>
      <c r="AB46"/>
      <c r="AC46"/>
      <c r="AD46" s="228"/>
      <c r="AE46"/>
      <c r="AF46"/>
    </row>
    <row r="47" spans="1:32" s="15" customFormat="1" x14ac:dyDescent="0.25">
      <c r="A47" s="19"/>
      <c r="B4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/>
      <c r="T47"/>
      <c r="U47"/>
      <c r="V47"/>
      <c r="W47"/>
      <c r="X47"/>
      <c r="Y47"/>
      <c r="Z47"/>
      <c r="AA47"/>
      <c r="AB47"/>
      <c r="AC47"/>
      <c r="AD47" s="228"/>
      <c r="AE47"/>
      <c r="AF47"/>
    </row>
    <row r="48" spans="1:32" s="15" customFormat="1" x14ac:dyDescent="0.25">
      <c r="A48" s="19"/>
      <c r="B4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/>
      <c r="T48"/>
      <c r="U48"/>
      <c r="V48"/>
      <c r="W48"/>
      <c r="X48"/>
      <c r="Y48"/>
      <c r="Z48"/>
      <c r="AA48"/>
      <c r="AB48"/>
      <c r="AC48"/>
      <c r="AD48" s="228"/>
      <c r="AE48"/>
      <c r="AF48"/>
    </row>
    <row r="49" spans="1:32" s="15" customFormat="1" x14ac:dyDescent="0.25">
      <c r="A49" s="19"/>
      <c r="B4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/>
      <c r="T49"/>
      <c r="U49"/>
      <c r="V49"/>
      <c r="W49"/>
      <c r="X49"/>
      <c r="Y49"/>
      <c r="Z49"/>
      <c r="AA49"/>
      <c r="AB49"/>
      <c r="AC49"/>
      <c r="AD49" s="228"/>
      <c r="AE49"/>
      <c r="AF49"/>
    </row>
    <row r="50" spans="1:32" s="15" customFormat="1" x14ac:dyDescent="0.25">
      <c r="A50" s="19"/>
      <c r="B5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/>
      <c r="T50"/>
      <c r="U50"/>
      <c r="V50"/>
      <c r="W50"/>
      <c r="X50"/>
      <c r="Y50"/>
      <c r="Z50"/>
      <c r="AA50"/>
      <c r="AB50"/>
      <c r="AC50"/>
      <c r="AD50" s="228"/>
      <c r="AE50"/>
      <c r="AF50"/>
    </row>
    <row r="51" spans="1:32" s="15" customFormat="1" x14ac:dyDescent="0.25">
      <c r="A51" s="19"/>
      <c r="B5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/>
      <c r="T51"/>
      <c r="U51"/>
      <c r="V51"/>
      <c r="W51"/>
      <c r="X51"/>
      <c r="Y51"/>
      <c r="Z51"/>
      <c r="AA51"/>
      <c r="AB51"/>
      <c r="AC51"/>
      <c r="AD51" s="228"/>
      <c r="AE51"/>
      <c r="AF51"/>
    </row>
    <row r="52" spans="1:32" s="15" customFormat="1" x14ac:dyDescent="0.25">
      <c r="A52" s="19"/>
      <c r="B5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/>
      <c r="T52"/>
      <c r="U52"/>
      <c r="V52"/>
      <c r="W52"/>
      <c r="X52"/>
      <c r="Y52"/>
      <c r="Z52"/>
      <c r="AA52"/>
      <c r="AB52"/>
      <c r="AC52"/>
      <c r="AD52" s="228"/>
      <c r="AE52"/>
      <c r="AF52"/>
    </row>
    <row r="53" spans="1:32" s="15" customFormat="1" x14ac:dyDescent="0.25">
      <c r="A53" s="19"/>
      <c r="B5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/>
      <c r="T53"/>
      <c r="U53"/>
      <c r="V53"/>
      <c r="W53"/>
      <c r="X53"/>
      <c r="Y53"/>
      <c r="Z53"/>
      <c r="AA53"/>
      <c r="AB53"/>
      <c r="AC53"/>
      <c r="AD53" s="228"/>
      <c r="AE53"/>
      <c r="AF53"/>
    </row>
    <row r="54" spans="1:32" s="15" customFormat="1" x14ac:dyDescent="0.25">
      <c r="A54" s="19"/>
      <c r="B5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/>
      <c r="T54"/>
      <c r="U54"/>
      <c r="V54"/>
      <c r="W54"/>
      <c r="X54"/>
      <c r="Y54"/>
      <c r="Z54"/>
      <c r="AA54"/>
      <c r="AB54"/>
      <c r="AC54"/>
      <c r="AD54" s="228"/>
      <c r="AE54"/>
      <c r="AF54"/>
    </row>
    <row r="55" spans="1:32" s="15" customFormat="1" x14ac:dyDescent="0.25">
      <c r="A55" s="19"/>
      <c r="B5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/>
      <c r="T55"/>
      <c r="U55"/>
      <c r="V55"/>
      <c r="W55"/>
      <c r="X55"/>
      <c r="Y55"/>
      <c r="Z55"/>
      <c r="AA55"/>
      <c r="AB55"/>
      <c r="AC55"/>
      <c r="AD55" s="228"/>
      <c r="AE55"/>
      <c r="AF55"/>
    </row>
    <row r="56" spans="1:32" s="15" customFormat="1" x14ac:dyDescent="0.25">
      <c r="A56" s="19"/>
      <c r="B5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/>
      <c r="T56"/>
      <c r="U56"/>
      <c r="V56"/>
      <c r="W56"/>
      <c r="X56"/>
      <c r="Y56"/>
      <c r="Z56"/>
      <c r="AA56"/>
      <c r="AB56"/>
      <c r="AC56"/>
      <c r="AD56" s="243">
        <v>185.55558027555554</v>
      </c>
      <c r="AE56"/>
      <c r="AF56"/>
    </row>
    <row r="57" spans="1:32" s="15" customFormat="1" x14ac:dyDescent="0.25">
      <c r="A57" s="19"/>
      <c r="B5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/>
      <c r="T57"/>
      <c r="U57"/>
      <c r="V57"/>
      <c r="W57"/>
      <c r="X57"/>
      <c r="Y57"/>
      <c r="Z57"/>
      <c r="AA57"/>
      <c r="AB57"/>
      <c r="AC57"/>
      <c r="AD57" s="243">
        <v>531.87358867283331</v>
      </c>
      <c r="AE57"/>
      <c r="AF57"/>
    </row>
    <row r="58" spans="1:32" s="15" customFormat="1" x14ac:dyDescent="0.25">
      <c r="A58" s="19"/>
      <c r="B5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/>
      <c r="T58"/>
      <c r="U58"/>
      <c r="V58"/>
      <c r="W58"/>
      <c r="X58"/>
      <c r="Y58"/>
      <c r="Z58"/>
      <c r="AA58"/>
      <c r="AB58"/>
      <c r="AC58"/>
      <c r="AD58" s="243">
        <v>293.18444591872219</v>
      </c>
      <c r="AE58"/>
      <c r="AF58"/>
    </row>
    <row r="59" spans="1:32" s="15" customFormat="1" x14ac:dyDescent="0.25">
      <c r="A59" s="19"/>
      <c r="B5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/>
      <c r="T59"/>
      <c r="U59"/>
      <c r="V59"/>
      <c r="W59"/>
      <c r="X59"/>
      <c r="Y59"/>
      <c r="Z59"/>
      <c r="AA59"/>
      <c r="AB59"/>
      <c r="AC59"/>
      <c r="AD59" s="243">
        <v>671.22058925466672</v>
      </c>
      <c r="AE59"/>
      <c r="AF59"/>
    </row>
    <row r="60" spans="1:32" s="15" customFormat="1" x14ac:dyDescent="0.25">
      <c r="A60" s="19"/>
      <c r="B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/>
      <c r="T60"/>
      <c r="U60"/>
      <c r="V60"/>
      <c r="W60"/>
      <c r="X60"/>
      <c r="Y60"/>
      <c r="Z60"/>
      <c r="AA60"/>
      <c r="AB60"/>
      <c r="AC60"/>
      <c r="AD60" s="243">
        <v>124.61958207394446</v>
      </c>
      <c r="AE60"/>
      <c r="AF60"/>
    </row>
    <row r="61" spans="1:32" s="15" customFormat="1" x14ac:dyDescent="0.25">
      <c r="A61" s="19"/>
      <c r="B6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/>
      <c r="T61"/>
      <c r="U61"/>
      <c r="V61"/>
      <c r="W61"/>
      <c r="X61"/>
      <c r="Y61"/>
      <c r="Z61"/>
      <c r="AA61"/>
      <c r="AB61"/>
      <c r="AC61"/>
      <c r="AD61" s="228"/>
      <c r="AE61"/>
      <c r="AF61"/>
    </row>
    <row r="62" spans="1:32" x14ac:dyDescent="0.25">
      <c r="A62" s="19"/>
      <c r="B6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S62"/>
      <c r="T62"/>
      <c r="U62"/>
      <c r="V62"/>
      <c r="W62"/>
      <c r="X62"/>
      <c r="Y62"/>
      <c r="Z62"/>
      <c r="AA62"/>
      <c r="AB62"/>
      <c r="AC62"/>
    </row>
    <row r="63" spans="1:32" x14ac:dyDescent="0.25">
      <c r="A63" s="19"/>
      <c r="B6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S63"/>
      <c r="T63"/>
      <c r="U63"/>
      <c r="V63"/>
      <c r="W63"/>
      <c r="X63"/>
      <c r="Y63"/>
      <c r="Z63"/>
      <c r="AA63"/>
      <c r="AB63"/>
      <c r="AC63"/>
    </row>
    <row r="64" spans="1:32" x14ac:dyDescent="0.25">
      <c r="A64" s="19"/>
      <c r="B6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S64"/>
      <c r="T64"/>
      <c r="U64"/>
      <c r="V64"/>
      <c r="W64"/>
      <c r="X64"/>
      <c r="Y64"/>
      <c r="Z64"/>
      <c r="AA64"/>
      <c r="AB64"/>
      <c r="AC64"/>
    </row>
    <row r="65" spans="1:30" x14ac:dyDescent="0.25">
      <c r="A65" s="19"/>
      <c r="B6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S65"/>
      <c r="T65"/>
      <c r="U65"/>
      <c r="V65"/>
      <c r="W65"/>
      <c r="X65"/>
      <c r="Y65"/>
      <c r="Z65"/>
      <c r="AA65"/>
      <c r="AB65"/>
      <c r="AC65"/>
    </row>
    <row r="66" spans="1:30" x14ac:dyDescent="0.25">
      <c r="A66" s="19"/>
      <c r="B6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S66"/>
      <c r="T66"/>
      <c r="U66"/>
      <c r="V66"/>
      <c r="W66"/>
      <c r="X66"/>
      <c r="Y66"/>
      <c r="Z66"/>
      <c r="AA66"/>
      <c r="AB66"/>
      <c r="AC66"/>
    </row>
    <row r="67" spans="1:30" x14ac:dyDescent="0.25">
      <c r="A67" s="19"/>
      <c r="B67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S67"/>
      <c r="T67"/>
      <c r="U67"/>
      <c r="V67"/>
      <c r="W67"/>
      <c r="X67"/>
      <c r="Y67"/>
      <c r="Z67"/>
      <c r="AA67"/>
      <c r="AB67"/>
      <c r="AC67"/>
    </row>
    <row r="68" spans="1:30" x14ac:dyDescent="0.25">
      <c r="A68" s="19"/>
      <c r="B6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S68"/>
      <c r="T68"/>
      <c r="U68"/>
      <c r="V68"/>
      <c r="W68"/>
      <c r="X68"/>
      <c r="Y68"/>
      <c r="Z68"/>
      <c r="AA68"/>
      <c r="AB68"/>
      <c r="AC68"/>
    </row>
    <row r="69" spans="1:30" x14ac:dyDescent="0.25">
      <c r="A69" s="19"/>
      <c r="B6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S69"/>
      <c r="T69"/>
      <c r="U69"/>
      <c r="V69"/>
      <c r="W69"/>
      <c r="X69"/>
      <c r="Y69"/>
      <c r="Z69"/>
      <c r="AA69"/>
      <c r="AB69"/>
      <c r="AC69"/>
    </row>
    <row r="70" spans="1:30" x14ac:dyDescent="0.25">
      <c r="A70" s="19"/>
      <c r="B7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S70"/>
      <c r="T70"/>
      <c r="U70"/>
      <c r="V70"/>
      <c r="W70"/>
      <c r="X70"/>
      <c r="Y70"/>
      <c r="Z70"/>
      <c r="AA70"/>
      <c r="AB70"/>
      <c r="AC70"/>
    </row>
    <row r="71" spans="1:30" x14ac:dyDescent="0.25">
      <c r="A71" s="19"/>
      <c r="B7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S71"/>
      <c r="T71"/>
      <c r="U71"/>
      <c r="V71"/>
      <c r="W71"/>
      <c r="X71"/>
      <c r="Y71"/>
      <c r="Z71"/>
      <c r="AA71"/>
      <c r="AB71"/>
      <c r="AC71"/>
    </row>
    <row r="72" spans="1:30" x14ac:dyDescent="0.25">
      <c r="A72" s="19"/>
      <c r="B7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S72"/>
      <c r="T72"/>
      <c r="U72"/>
      <c r="V72"/>
      <c r="W72"/>
      <c r="X72"/>
      <c r="Y72"/>
      <c r="Z72"/>
      <c r="AA72"/>
      <c r="AB72"/>
      <c r="AC72"/>
    </row>
    <row r="73" spans="1:30" x14ac:dyDescent="0.25">
      <c r="A73" s="19"/>
      <c r="B7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S73"/>
      <c r="T73"/>
      <c r="U73"/>
      <c r="V73"/>
      <c r="W73"/>
      <c r="X73"/>
      <c r="Y73"/>
      <c r="Z73"/>
      <c r="AA73"/>
      <c r="AB73"/>
      <c r="AC73"/>
    </row>
    <row r="74" spans="1:30" x14ac:dyDescent="0.25">
      <c r="A74" s="19"/>
      <c r="B7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S74"/>
      <c r="T74"/>
      <c r="U74"/>
      <c r="V74"/>
      <c r="W74"/>
      <c r="X74"/>
      <c r="Y74"/>
      <c r="Z74"/>
      <c r="AA74"/>
      <c r="AB74"/>
      <c r="AC74"/>
    </row>
    <row r="75" spans="1:30" x14ac:dyDescent="0.25">
      <c r="A75" s="19"/>
      <c r="B7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S75"/>
      <c r="T75"/>
      <c r="U75"/>
      <c r="V75"/>
      <c r="W75"/>
      <c r="X75"/>
      <c r="Y75"/>
      <c r="Z75"/>
      <c r="AA75"/>
      <c r="AB75"/>
      <c r="AC75"/>
    </row>
    <row r="76" spans="1:30" x14ac:dyDescent="0.25">
      <c r="A76" s="19"/>
      <c r="B7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S76"/>
      <c r="T76"/>
      <c r="U76"/>
      <c r="V76"/>
      <c r="W76"/>
      <c r="X76"/>
      <c r="Y76"/>
      <c r="Z76"/>
      <c r="AA76"/>
      <c r="AB76"/>
      <c r="AC76"/>
    </row>
    <row r="77" spans="1:30" x14ac:dyDescent="0.25">
      <c r="A77" s="19"/>
      <c r="B7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S77"/>
      <c r="T77"/>
      <c r="U77"/>
      <c r="V77"/>
      <c r="W77"/>
      <c r="X77"/>
      <c r="Y77"/>
      <c r="Z77"/>
      <c r="AA77"/>
      <c r="AB77"/>
      <c r="AC77"/>
    </row>
    <row r="78" spans="1:30" x14ac:dyDescent="0.25">
      <c r="B78" s="30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4"/>
      <c r="W78"/>
      <c r="X78"/>
      <c r="Y78"/>
      <c r="Z78"/>
      <c r="AA78"/>
      <c r="AB78"/>
      <c r="AC78"/>
    </row>
    <row r="79" spans="1:30" s="15" customFormat="1" x14ac:dyDescent="0.25">
      <c r="A79" s="19"/>
      <c r="B7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42"/>
    </row>
    <row r="80" spans="1:30" s="15" customFormat="1" x14ac:dyDescent="0.25">
      <c r="A80" s="19"/>
      <c r="B8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42"/>
    </row>
    <row r="81" spans="1:30" s="15" customFormat="1" x14ac:dyDescent="0.25">
      <c r="A81" s="19"/>
      <c r="B8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42"/>
    </row>
    <row r="82" spans="1:30" s="15" customFormat="1" x14ac:dyDescent="0.25">
      <c r="A82" s="19"/>
      <c r="B82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42"/>
    </row>
    <row r="83" spans="1:30" s="15" customFormat="1" x14ac:dyDescent="0.25">
      <c r="A83" s="19"/>
      <c r="B83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42"/>
    </row>
    <row r="84" spans="1:30" s="15" customFormat="1" x14ac:dyDescent="0.25">
      <c r="A84" s="19"/>
      <c r="B8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42"/>
    </row>
    <row r="85" spans="1:30" s="15" customFormat="1" x14ac:dyDescent="0.25">
      <c r="A85" s="19"/>
      <c r="B8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42"/>
    </row>
    <row r="86" spans="1:30" s="15" customFormat="1" x14ac:dyDescent="0.25">
      <c r="A86" s="19"/>
      <c r="B8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42"/>
    </row>
    <row r="87" spans="1:30" s="15" customForma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42"/>
    </row>
    <row r="88" spans="1:30" s="15" customFormat="1" x14ac:dyDescent="0.25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67"/>
      <c r="Z88" s="67"/>
      <c r="AA88" s="67"/>
      <c r="AB88" s="67"/>
      <c r="AC88" s="67"/>
      <c r="AD88" s="242"/>
    </row>
    <row r="89" spans="1:30" s="15" customFormat="1" x14ac:dyDescent="0.25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67"/>
      <c r="Z89" s="67"/>
      <c r="AA89" s="67"/>
      <c r="AB89" s="67"/>
      <c r="AC89" s="67"/>
      <c r="AD89" s="242"/>
    </row>
    <row r="90" spans="1:30" s="15" customFormat="1" x14ac:dyDescent="0.2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67"/>
      <c r="Z90" s="67"/>
      <c r="AA90" s="67"/>
      <c r="AB90" s="67"/>
      <c r="AC90" s="67"/>
      <c r="AD90" s="242"/>
    </row>
    <row r="91" spans="1:30" s="15" customFormat="1" x14ac:dyDescent="0.25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67"/>
      <c r="Z91" s="67"/>
      <c r="AA91" s="67"/>
      <c r="AB91" s="67"/>
      <c r="AC91" s="67"/>
      <c r="AD91" s="242"/>
    </row>
    <row r="92" spans="1:30" s="15" customFormat="1" x14ac:dyDescent="0.25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67"/>
      <c r="Z92" s="67"/>
      <c r="AA92" s="67"/>
      <c r="AB92" s="67"/>
      <c r="AC92" s="67"/>
      <c r="AD92" s="242"/>
    </row>
    <row r="93" spans="1:30" s="15" customFormat="1" x14ac:dyDescent="0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67"/>
      <c r="Z93" s="67"/>
      <c r="AA93" s="67"/>
      <c r="AB93" s="67"/>
      <c r="AC93" s="67"/>
      <c r="AD93" s="242"/>
    </row>
    <row r="94" spans="1:30" s="15" customFormat="1" x14ac:dyDescent="0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67"/>
      <c r="Z94" s="67"/>
      <c r="AA94" s="67"/>
      <c r="AB94" s="67"/>
      <c r="AC94" s="67"/>
      <c r="AD94" s="242"/>
    </row>
    <row r="95" spans="1:30" s="15" customFormat="1" x14ac:dyDescent="0.25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67"/>
      <c r="Z95" s="67"/>
      <c r="AA95" s="67"/>
      <c r="AB95" s="67"/>
      <c r="AC95" s="67"/>
      <c r="AD95" s="242"/>
    </row>
    <row r="96" spans="1:30" s="15" customFormat="1" x14ac:dyDescent="0.25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67"/>
      <c r="Z96" s="67"/>
      <c r="AA96" s="67"/>
      <c r="AB96" s="67"/>
      <c r="AC96" s="67"/>
      <c r="AD96" s="242"/>
    </row>
    <row r="97" spans="1:30" s="15" customFormat="1" x14ac:dyDescent="0.25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67"/>
      <c r="Z97" s="67"/>
      <c r="AA97" s="67"/>
      <c r="AB97" s="67"/>
      <c r="AC97" s="67"/>
      <c r="AD97" s="242"/>
    </row>
    <row r="98" spans="1:30" s="15" customFormat="1" x14ac:dyDescent="0.2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67"/>
      <c r="Z98" s="67"/>
      <c r="AA98" s="67"/>
      <c r="AB98" s="67"/>
      <c r="AC98" s="67"/>
      <c r="AD98" s="242"/>
    </row>
    <row r="99" spans="1:30" s="15" customFormat="1" x14ac:dyDescent="0.2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67"/>
      <c r="Z99" s="67"/>
      <c r="AA99" s="67"/>
      <c r="AB99" s="67"/>
      <c r="AC99" s="67"/>
      <c r="AD99" s="242"/>
    </row>
    <row r="100" spans="1:30" s="15" customFormat="1" x14ac:dyDescent="0.2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67"/>
      <c r="Z100" s="67"/>
      <c r="AA100" s="67"/>
      <c r="AB100" s="67"/>
      <c r="AC100" s="67"/>
      <c r="AD100" s="242"/>
    </row>
    <row r="101" spans="1:30" s="15" customFormat="1" x14ac:dyDescent="0.25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67"/>
      <c r="Z101" s="67"/>
      <c r="AA101" s="67"/>
      <c r="AB101" s="67"/>
      <c r="AC101" s="67"/>
      <c r="AD101" s="242"/>
    </row>
    <row r="102" spans="1:30" s="15" customFormat="1" x14ac:dyDescent="0.25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67"/>
      <c r="Z102" s="67"/>
      <c r="AA102" s="67"/>
      <c r="AB102" s="67"/>
      <c r="AC102" s="67"/>
      <c r="AD102" s="242"/>
    </row>
    <row r="103" spans="1:30" s="15" customFormat="1" x14ac:dyDescent="0.25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67"/>
      <c r="Z103" s="67"/>
      <c r="AA103" s="67"/>
      <c r="AB103" s="67"/>
      <c r="AC103" s="67"/>
      <c r="AD103" s="242"/>
    </row>
    <row r="104" spans="1:30" s="15" customFormat="1" x14ac:dyDescent="0.25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67"/>
      <c r="Z104" s="67"/>
      <c r="AA104" s="67"/>
      <c r="AB104" s="67"/>
      <c r="AC104" s="67"/>
      <c r="AD104" s="242"/>
    </row>
    <row r="105" spans="1:30" s="15" customFormat="1" x14ac:dyDescent="0.25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67"/>
      <c r="Z105" s="67"/>
      <c r="AA105" s="67"/>
      <c r="AB105" s="67"/>
      <c r="AC105" s="67"/>
      <c r="AD105" s="242"/>
    </row>
    <row r="106" spans="1:30" x14ac:dyDescent="0.25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30" x14ac:dyDescent="0.25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30" x14ac:dyDescent="0.25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30" x14ac:dyDescent="0.25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30" x14ac:dyDescent="0.25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30" x14ac:dyDescent="0.25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30" x14ac:dyDescent="0.25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x14ac:dyDescent="0.25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x14ac:dyDescent="0.25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x14ac:dyDescent="0.25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x14ac:dyDescent="0.25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x14ac:dyDescent="0.25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x14ac:dyDescent="0.25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x14ac:dyDescent="0.25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x14ac:dyDescent="0.25">
      <c r="A120" s="1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x14ac:dyDescent="0.25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x14ac:dyDescent="0.25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x14ac:dyDescent="0.25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x14ac:dyDescent="0.2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x14ac:dyDescent="0.25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x14ac:dyDescent="0.25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x14ac:dyDescent="0.25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x14ac:dyDescent="0.25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x14ac:dyDescent="0.25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x14ac:dyDescent="0.25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x14ac:dyDescent="0.25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x14ac:dyDescent="0.25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x14ac:dyDescent="0.2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x14ac:dyDescent="0.25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x14ac:dyDescent="0.25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x14ac:dyDescent="0.25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x14ac:dyDescent="0.25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</sheetData>
  <sheetProtection sheet="1" autoFilter="0" pivotTables="0"/>
  <conditionalFormatting pivot="1">
    <cfRule type="cellIs" dxfId="257" priority="42" operator="lessThan">
      <formula>0</formula>
    </cfRule>
  </conditionalFormatting>
  <conditionalFormatting pivot="1">
    <cfRule type="cellIs" dxfId="256" priority="41" operator="lessThan">
      <formula>0</formula>
    </cfRule>
  </conditionalFormatting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D5EC-759E-426C-8651-05963A3BAD0E}">
  <sheetPr>
    <tabColor rgb="FFC00000"/>
  </sheetPr>
  <dimension ref="A1:AL1849"/>
  <sheetViews>
    <sheetView zoomScaleNormal="100" workbookViewId="0">
      <pane ySplit="2" topLeftCell="A3" activePane="bottomLeft" state="frozen"/>
      <selection activeCell="B15" sqref="B15"/>
      <selection pane="bottomLeft" activeCell="G30" sqref="G30"/>
    </sheetView>
  </sheetViews>
  <sheetFormatPr defaultColWidth="11.125" defaultRowHeight="15.75" x14ac:dyDescent="0.25"/>
  <cols>
    <col min="1" max="1" width="28.25" style="335" customWidth="1"/>
    <col min="2" max="2" width="9" style="249" customWidth="1"/>
    <col min="3" max="3" width="27.5" style="248" customWidth="1"/>
    <col min="4" max="4" width="6" style="248" customWidth="1"/>
    <col min="5" max="6" width="8.25" style="248" customWidth="1"/>
    <col min="7" max="7" width="6.625" style="248" customWidth="1"/>
    <col min="8" max="8" width="2" style="248" customWidth="1"/>
    <col min="9" max="10" width="10.75" style="248" customWidth="1"/>
    <col min="11" max="11" width="14.5" style="249" customWidth="1"/>
    <col min="12" max="12" width="9.375" style="254" customWidth="1"/>
    <col min="13" max="13" width="12" style="251" customWidth="1"/>
    <col min="14" max="14" width="12" style="252" customWidth="1"/>
    <col min="15" max="15" width="5.125" style="251" customWidth="1"/>
    <col min="16" max="16" width="13.375" style="253" customWidth="1"/>
    <col min="17" max="17" width="11.125" style="254"/>
    <col min="18" max="18" width="2.5" style="254" customWidth="1"/>
    <col min="19" max="19" width="11.5" style="502" customWidth="1"/>
    <col min="20" max="20" width="13.375" style="250" customWidth="1"/>
    <col min="21" max="21" width="12.125" style="256" customWidth="1"/>
    <col min="22" max="22" width="3.125" style="254" customWidth="1"/>
    <col min="23" max="23" width="28.375" style="254" hidden="1" customWidth="1"/>
    <col min="24" max="24" width="2.75" style="254" hidden="1" customWidth="1"/>
    <col min="25" max="25" width="10.875" style="254" hidden="1" customWidth="1"/>
    <col min="26" max="26" width="12.375" style="251" hidden="1" customWidth="1"/>
    <col min="27" max="27" width="40.875" style="254" hidden="1" customWidth="1"/>
    <col min="28" max="28" width="8.125" style="251" hidden="1" customWidth="1"/>
    <col min="29" max="29" width="33.25" style="254" customWidth="1"/>
    <col min="30" max="30" width="38.5" style="255" customWidth="1"/>
    <col min="31" max="31" width="6.25" style="251" customWidth="1"/>
    <col min="32" max="32" width="47.25" style="251" customWidth="1"/>
    <col min="33" max="33" width="6.125" style="251" customWidth="1"/>
    <col min="34" max="34" width="45.625" style="251" customWidth="1"/>
    <col min="35" max="35" width="6.875" style="251" customWidth="1"/>
    <col min="36" max="36" width="45.375" style="251" customWidth="1"/>
    <col min="37" max="37" width="7.5" style="251" customWidth="1"/>
    <col min="38" max="38" width="11.125" style="254"/>
  </cols>
  <sheetData>
    <row r="1" spans="1:37" x14ac:dyDescent="0.25">
      <c r="A1" s="245"/>
      <c r="B1" s="246"/>
      <c r="C1" s="247"/>
      <c r="D1" s="247"/>
      <c r="E1" s="247"/>
      <c r="F1" s="247"/>
      <c r="G1" s="247"/>
      <c r="I1" s="562" t="s">
        <v>287</v>
      </c>
      <c r="J1" s="562" t="s">
        <v>663</v>
      </c>
      <c r="K1" s="409"/>
      <c r="L1" s="263"/>
      <c r="M1" s="410"/>
      <c r="N1" s="411"/>
      <c r="O1" s="410"/>
      <c r="P1" s="412"/>
      <c r="Q1" s="413"/>
    </row>
    <row r="2" spans="1:37" ht="70.5" customHeight="1" x14ac:dyDescent="0.25">
      <c r="A2" s="56" t="s">
        <v>153</v>
      </c>
      <c r="B2" s="75" t="s">
        <v>158</v>
      </c>
      <c r="C2" s="32" t="s">
        <v>606</v>
      </c>
      <c r="D2" s="31" t="s">
        <v>25</v>
      </c>
      <c r="E2" s="33" t="s">
        <v>26</v>
      </c>
      <c r="F2" s="33" t="s">
        <v>27</v>
      </c>
      <c r="G2" s="32" t="s">
        <v>694</v>
      </c>
      <c r="H2" s="21"/>
      <c r="I2" s="563"/>
      <c r="J2" s="564"/>
      <c r="K2" s="408" t="s">
        <v>604</v>
      </c>
      <c r="L2" s="95" t="s">
        <v>286</v>
      </c>
      <c r="M2" s="96" t="s">
        <v>603</v>
      </c>
      <c r="N2" s="97" t="s">
        <v>633</v>
      </c>
      <c r="O2" s="472" t="s">
        <v>708</v>
      </c>
      <c r="P2" s="257"/>
      <c r="Q2" s="472" t="s">
        <v>671</v>
      </c>
      <c r="S2" s="473" t="s">
        <v>107</v>
      </c>
      <c r="T2" s="258" t="s">
        <v>251</v>
      </c>
      <c r="U2" s="258" t="s">
        <v>172</v>
      </c>
      <c r="Y2" s="135" t="s">
        <v>251</v>
      </c>
      <c r="Z2" s="135" t="s">
        <v>176</v>
      </c>
      <c r="AA2" s="135" t="s">
        <v>654</v>
      </c>
      <c r="AB2" s="136" t="s">
        <v>346</v>
      </c>
      <c r="AC2" s="135" t="s">
        <v>659</v>
      </c>
      <c r="AD2" s="387" t="s">
        <v>654</v>
      </c>
      <c r="AE2" s="137" t="s">
        <v>657</v>
      </c>
      <c r="AF2" s="135" t="s">
        <v>654</v>
      </c>
      <c r="AG2" s="137" t="s">
        <v>658</v>
      </c>
      <c r="AH2" s="135" t="s">
        <v>654</v>
      </c>
      <c r="AI2" s="137" t="s">
        <v>655</v>
      </c>
      <c r="AJ2" s="135" t="s">
        <v>654</v>
      </c>
      <c r="AK2" s="137" t="s">
        <v>656</v>
      </c>
    </row>
    <row r="3" spans="1:37" ht="12" customHeight="1" x14ac:dyDescent="0.25">
      <c r="A3" s="384" t="s">
        <v>700</v>
      </c>
      <c r="B3" s="260">
        <v>139.41999999999999</v>
      </c>
      <c r="C3" s="384" t="s">
        <v>700</v>
      </c>
      <c r="D3" s="268">
        <v>12</v>
      </c>
      <c r="E3" s="239">
        <f t="shared" ref="E3:E4" si="0">F3/D3</f>
        <v>2.4700000000000002</v>
      </c>
      <c r="F3" s="239">
        <v>29.64</v>
      </c>
      <c r="G3" s="199" t="s">
        <v>28</v>
      </c>
      <c r="H3" s="102"/>
      <c r="I3" s="262" t="s">
        <v>660</v>
      </c>
      <c r="J3" s="263" t="s">
        <v>715</v>
      </c>
      <c r="K3" s="249" t="s">
        <v>669</v>
      </c>
      <c r="L3" s="263" t="s">
        <v>109</v>
      </c>
      <c r="M3" s="265">
        <v>44971</v>
      </c>
      <c r="N3" s="266">
        <v>44562</v>
      </c>
      <c r="O3" s="262" t="s">
        <v>96</v>
      </c>
      <c r="P3" s="267" t="s">
        <v>93</v>
      </c>
      <c r="Q3" s="288">
        <v>1</v>
      </c>
      <c r="S3" s="503" t="s">
        <v>700</v>
      </c>
      <c r="T3" s="268" t="s">
        <v>709</v>
      </c>
      <c r="U3" s="263" t="s">
        <v>715</v>
      </c>
      <c r="V3" s="270"/>
      <c r="W3" s="271" t="s">
        <v>348</v>
      </c>
      <c r="X3" s="270"/>
      <c r="Y3" s="272">
        <v>81542101310</v>
      </c>
      <c r="Z3" s="273" t="s">
        <v>174</v>
      </c>
      <c r="AA3" s="259" t="s">
        <v>8</v>
      </c>
      <c r="AB3" s="274">
        <v>22.3672404799165</v>
      </c>
      <c r="AC3" s="384" t="s">
        <v>700</v>
      </c>
      <c r="AD3" s="384" t="s">
        <v>700</v>
      </c>
      <c r="AE3" s="250">
        <v>1.2</v>
      </c>
      <c r="AF3" s="384" t="s">
        <v>700</v>
      </c>
      <c r="AG3" s="250">
        <v>1.2</v>
      </c>
      <c r="AH3" s="384" t="s">
        <v>700</v>
      </c>
      <c r="AI3" s="250">
        <v>3</v>
      </c>
      <c r="AJ3" s="384" t="s">
        <v>700</v>
      </c>
      <c r="AK3" s="256">
        <v>3.2</v>
      </c>
    </row>
    <row r="4" spans="1:37" ht="12" customHeight="1" x14ac:dyDescent="0.25">
      <c r="A4" s="384" t="s">
        <v>701</v>
      </c>
      <c r="B4" s="260">
        <v>45.04</v>
      </c>
      <c r="C4" s="384" t="s">
        <v>701</v>
      </c>
      <c r="D4" s="268">
        <v>12</v>
      </c>
      <c r="E4" s="239">
        <f t="shared" si="0"/>
        <v>2.4700000000000002</v>
      </c>
      <c r="F4" s="239">
        <v>29.64</v>
      </c>
      <c r="G4" s="199" t="s">
        <v>28</v>
      </c>
      <c r="H4" s="102"/>
      <c r="I4" s="262" t="s">
        <v>661</v>
      </c>
      <c r="J4" s="263" t="s">
        <v>716</v>
      </c>
      <c r="K4" s="249" t="s">
        <v>698</v>
      </c>
      <c r="L4" s="250" t="s">
        <v>133</v>
      </c>
      <c r="M4" s="265">
        <v>44972</v>
      </c>
      <c r="N4" s="266">
        <v>44593</v>
      </c>
      <c r="O4" s="262" t="s">
        <v>99</v>
      </c>
      <c r="P4" s="267" t="s">
        <v>100</v>
      </c>
      <c r="Q4" s="288">
        <v>0.75</v>
      </c>
      <c r="S4" s="503" t="s">
        <v>701</v>
      </c>
      <c r="T4" s="268" t="s">
        <v>710</v>
      </c>
      <c r="U4" s="263" t="s">
        <v>716</v>
      </c>
      <c r="V4" s="270"/>
      <c r="W4" s="271" t="s">
        <v>349</v>
      </c>
      <c r="X4" s="270"/>
      <c r="Y4" s="272">
        <v>81542101312</v>
      </c>
      <c r="Z4" s="273" t="s">
        <v>174</v>
      </c>
      <c r="AA4" s="259" t="s">
        <v>15</v>
      </c>
      <c r="AB4" s="274">
        <v>13.053030303030299</v>
      </c>
      <c r="AC4" s="384" t="s">
        <v>701</v>
      </c>
      <c r="AD4" s="384" t="s">
        <v>701</v>
      </c>
      <c r="AE4" s="474">
        <v>1.2309971689999999</v>
      </c>
      <c r="AF4" s="384" t="s">
        <v>701</v>
      </c>
      <c r="AG4" s="474">
        <v>1.2309971689999999</v>
      </c>
      <c r="AH4" s="384" t="s">
        <v>701</v>
      </c>
      <c r="AI4" s="474">
        <v>2.5038011689999999</v>
      </c>
      <c r="AJ4" s="384" t="s">
        <v>701</v>
      </c>
      <c r="AK4" s="256">
        <v>2.7</v>
      </c>
    </row>
    <row r="5" spans="1:37" ht="12" customHeight="1" x14ac:dyDescent="0.25">
      <c r="A5" s="384" t="s">
        <v>702</v>
      </c>
      <c r="B5" s="276">
        <v>20.52</v>
      </c>
      <c r="C5" s="384" t="s">
        <v>702</v>
      </c>
      <c r="D5" s="199">
        <v>12</v>
      </c>
      <c r="E5" s="239">
        <f t="shared" ref="E5" si="1">F5/D5</f>
        <v>2.4700000000000002</v>
      </c>
      <c r="F5" s="239">
        <v>29.64</v>
      </c>
      <c r="G5" s="199" t="s">
        <v>28</v>
      </c>
      <c r="H5" s="102"/>
      <c r="I5" s="262" t="s">
        <v>662</v>
      </c>
      <c r="J5" s="263" t="s">
        <v>717</v>
      </c>
      <c r="K5" s="249" t="s">
        <v>699</v>
      </c>
      <c r="L5" s="279">
        <v>44927</v>
      </c>
      <c r="M5" s="265">
        <v>44973</v>
      </c>
      <c r="N5" s="266">
        <v>44621</v>
      </c>
      <c r="O5" s="262" t="s">
        <v>97</v>
      </c>
      <c r="P5" s="267" t="s">
        <v>94</v>
      </c>
      <c r="Q5" s="288">
        <v>0.5</v>
      </c>
      <c r="S5" s="503" t="s">
        <v>702</v>
      </c>
      <c r="T5" s="268" t="s">
        <v>712</v>
      </c>
      <c r="U5" s="263" t="s">
        <v>717</v>
      </c>
      <c r="V5" s="270"/>
      <c r="W5" s="271" t="s">
        <v>350</v>
      </c>
      <c r="X5" s="270"/>
      <c r="Y5" s="272">
        <v>81542101313</v>
      </c>
      <c r="Z5" s="273" t="s">
        <v>174</v>
      </c>
      <c r="AA5" s="259" t="s">
        <v>9</v>
      </c>
      <c r="AB5" s="274">
        <v>12.7833207357017</v>
      </c>
      <c r="AC5" s="384" t="s">
        <v>702</v>
      </c>
      <c r="AD5" s="384" t="s">
        <v>702</v>
      </c>
      <c r="AE5" s="474">
        <v>1.169229504</v>
      </c>
      <c r="AF5" s="384" t="s">
        <v>702</v>
      </c>
      <c r="AG5" s="474">
        <v>1.169229504</v>
      </c>
      <c r="AH5" s="384" t="s">
        <v>702</v>
      </c>
      <c r="AI5" s="474">
        <v>2.8760148220000001</v>
      </c>
      <c r="AJ5" s="384" t="s">
        <v>702</v>
      </c>
      <c r="AK5" s="256">
        <v>2.5</v>
      </c>
    </row>
    <row r="6" spans="1:37" ht="12" customHeight="1" x14ac:dyDescent="0.25">
      <c r="A6" s="384" t="s">
        <v>703</v>
      </c>
      <c r="B6" s="260">
        <v>101.23</v>
      </c>
      <c r="C6" s="384" t="s">
        <v>703</v>
      </c>
      <c r="D6" s="268">
        <v>12</v>
      </c>
      <c r="E6" s="239">
        <f t="shared" ref="E6:E7" si="2">F6/D6</f>
        <v>2.4700000000000002</v>
      </c>
      <c r="F6" s="239">
        <v>29.64</v>
      </c>
      <c r="G6" s="199" t="s">
        <v>28</v>
      </c>
      <c r="H6" s="102"/>
      <c r="I6" s="277"/>
      <c r="J6" s="278"/>
      <c r="K6" s="264" t="s">
        <v>168</v>
      </c>
      <c r="L6" s="279">
        <v>44958</v>
      </c>
      <c r="M6" s="265">
        <v>44974</v>
      </c>
      <c r="N6" s="266">
        <v>44652</v>
      </c>
      <c r="O6" s="280" t="s">
        <v>98</v>
      </c>
      <c r="P6" s="281" t="s">
        <v>714</v>
      </c>
      <c r="Q6" s="288">
        <v>0.25</v>
      </c>
      <c r="S6" s="503" t="s">
        <v>703</v>
      </c>
      <c r="T6" s="268" t="s">
        <v>711</v>
      </c>
      <c r="U6" s="263" t="s">
        <v>719</v>
      </c>
      <c r="V6" s="270"/>
      <c r="W6" s="271" t="s">
        <v>351</v>
      </c>
      <c r="X6" s="270"/>
      <c r="Y6" s="272">
        <v>81542101314</v>
      </c>
      <c r="Z6" s="273" t="s">
        <v>174</v>
      </c>
      <c r="AA6" s="259" t="s">
        <v>14</v>
      </c>
      <c r="AB6" s="274">
        <v>12.241584195531599</v>
      </c>
      <c r="AC6" s="384" t="s">
        <v>703</v>
      </c>
      <c r="AD6" s="384" t="s">
        <v>703</v>
      </c>
      <c r="AE6" s="474">
        <v>1.2623833040000001</v>
      </c>
      <c r="AF6" s="384" t="s">
        <v>703</v>
      </c>
      <c r="AG6" s="474">
        <v>1.2623833040000001</v>
      </c>
      <c r="AH6" s="384" t="s">
        <v>703</v>
      </c>
      <c r="AI6" s="474">
        <v>2.370249088</v>
      </c>
      <c r="AJ6" s="384" t="s">
        <v>703</v>
      </c>
      <c r="AK6" s="256">
        <v>2.2999999999999998</v>
      </c>
    </row>
    <row r="7" spans="1:37" ht="12" customHeight="1" x14ac:dyDescent="0.25">
      <c r="A7" s="384" t="s">
        <v>704</v>
      </c>
      <c r="B7" s="260">
        <v>41.27</v>
      </c>
      <c r="C7" s="384" t="s">
        <v>704</v>
      </c>
      <c r="D7" s="268">
        <v>12</v>
      </c>
      <c r="E7" s="239">
        <f t="shared" si="2"/>
        <v>2.4700000000000002</v>
      </c>
      <c r="F7" s="239">
        <v>29.64</v>
      </c>
      <c r="G7" s="199" t="s">
        <v>28</v>
      </c>
      <c r="H7" s="102"/>
      <c r="I7" s="282"/>
      <c r="J7" s="283"/>
      <c r="K7" s="287" t="s">
        <v>628</v>
      </c>
      <c r="L7" s="279">
        <v>44986</v>
      </c>
      <c r="M7" s="265">
        <v>44975</v>
      </c>
      <c r="N7" s="266">
        <v>44682</v>
      </c>
      <c r="O7" s="262" t="s">
        <v>156</v>
      </c>
      <c r="P7" s="267" t="s">
        <v>157</v>
      </c>
      <c r="Q7" s="250" t="s">
        <v>133</v>
      </c>
      <c r="S7" s="336" t="s">
        <v>704</v>
      </c>
      <c r="T7" s="268" t="s">
        <v>713</v>
      </c>
      <c r="U7" s="263" t="s">
        <v>720</v>
      </c>
      <c r="V7" s="270"/>
      <c r="W7" s="271" t="s">
        <v>352</v>
      </c>
      <c r="X7" s="270"/>
      <c r="Y7" s="285">
        <v>81542101201</v>
      </c>
      <c r="Z7" s="273" t="s">
        <v>174</v>
      </c>
      <c r="AA7" s="259" t="s">
        <v>11</v>
      </c>
      <c r="AB7" s="274">
        <v>11.966072646522299</v>
      </c>
      <c r="AC7" s="479" t="s">
        <v>704</v>
      </c>
      <c r="AD7" s="479" t="s">
        <v>704</v>
      </c>
      <c r="AE7" s="474">
        <v>1.0035713159999999</v>
      </c>
      <c r="AF7" s="479" t="s">
        <v>704</v>
      </c>
      <c r="AG7" s="474">
        <v>1.0035713159999999</v>
      </c>
      <c r="AH7" s="479" t="s">
        <v>704</v>
      </c>
      <c r="AI7" s="474">
        <v>1.926370728</v>
      </c>
      <c r="AJ7" s="479" t="s">
        <v>704</v>
      </c>
      <c r="AK7" s="256">
        <v>1.9</v>
      </c>
    </row>
    <row r="8" spans="1:37" ht="12" customHeight="1" x14ac:dyDescent="0.25">
      <c r="A8" s="259"/>
      <c r="B8" s="260"/>
      <c r="H8" s="102"/>
      <c r="I8" s="286"/>
      <c r="J8" s="286"/>
      <c r="K8" s="153"/>
      <c r="L8" s="279">
        <v>45017</v>
      </c>
      <c r="M8" s="265">
        <v>44976</v>
      </c>
      <c r="N8" s="266">
        <v>44713</v>
      </c>
      <c r="Q8" s="250" t="s">
        <v>156</v>
      </c>
      <c r="S8" s="336"/>
      <c r="T8" s="284"/>
      <c r="U8" s="269"/>
      <c r="V8" s="270"/>
      <c r="W8" s="271" t="s">
        <v>353</v>
      </c>
      <c r="X8" s="270"/>
      <c r="Y8" s="285">
        <v>81542101203</v>
      </c>
      <c r="Z8" s="273" t="s">
        <v>174</v>
      </c>
      <c r="AA8" s="259" t="s">
        <v>10</v>
      </c>
      <c r="AB8" s="319">
        <v>10.9993729621269</v>
      </c>
      <c r="AC8" s="480"/>
      <c r="AD8" s="341"/>
      <c r="AE8" s="250"/>
      <c r="AF8" s="481"/>
      <c r="AG8" s="256"/>
      <c r="AH8" s="481"/>
      <c r="AI8" s="474"/>
      <c r="AJ8" s="481"/>
      <c r="AK8" s="256"/>
    </row>
    <row r="9" spans="1:37" ht="12" customHeight="1" x14ac:dyDescent="0.25">
      <c r="A9" s="259"/>
      <c r="B9" s="260"/>
      <c r="C9" s="259"/>
      <c r="D9" s="199"/>
      <c r="E9" s="239"/>
      <c r="F9" s="240"/>
      <c r="G9" s="199"/>
      <c r="H9" s="102"/>
      <c r="I9" s="286"/>
      <c r="J9" s="286"/>
      <c r="L9" s="279">
        <v>45047</v>
      </c>
      <c r="M9" s="265">
        <v>44977</v>
      </c>
      <c r="N9" s="266">
        <v>44743</v>
      </c>
      <c r="P9" s="250" t="s">
        <v>705</v>
      </c>
      <c r="S9" s="299"/>
      <c r="T9" s="199"/>
      <c r="U9" s="269"/>
      <c r="V9" s="270"/>
      <c r="W9" s="271" t="s">
        <v>354</v>
      </c>
      <c r="X9" s="270"/>
      <c r="Y9" s="285">
        <v>81542101204</v>
      </c>
      <c r="Z9" s="273" t="s">
        <v>174</v>
      </c>
      <c r="AA9" s="289" t="s">
        <v>12</v>
      </c>
      <c r="AB9" s="319">
        <v>10.7331187600644</v>
      </c>
      <c r="AC9" s="480"/>
      <c r="AD9" s="341"/>
      <c r="AE9" s="474"/>
      <c r="AF9" s="481"/>
      <c r="AG9" s="256"/>
      <c r="AH9" s="481"/>
      <c r="AI9" s="474"/>
      <c r="AJ9" s="481"/>
      <c r="AK9" s="256"/>
    </row>
    <row r="10" spans="1:37" ht="12" customHeight="1" x14ac:dyDescent="0.25">
      <c r="A10" s="259"/>
      <c r="B10" s="260"/>
      <c r="C10" s="259"/>
      <c r="D10" s="199"/>
      <c r="E10" s="239"/>
      <c r="F10" s="239"/>
      <c r="G10" s="199"/>
      <c r="H10" s="102"/>
      <c r="I10" s="286"/>
      <c r="J10" s="286"/>
      <c r="L10" s="279">
        <v>45078</v>
      </c>
      <c r="M10" s="265">
        <v>44978</v>
      </c>
      <c r="N10" s="266">
        <v>44774</v>
      </c>
      <c r="P10" s="250" t="s">
        <v>706</v>
      </c>
      <c r="S10" s="504"/>
      <c r="T10" s="199"/>
      <c r="U10" s="269"/>
      <c r="V10" s="270"/>
      <c r="W10" s="271" t="s">
        <v>355</v>
      </c>
      <c r="X10" s="270"/>
      <c r="Y10" s="285">
        <v>815421012040</v>
      </c>
      <c r="Z10" s="273" t="s">
        <v>174</v>
      </c>
      <c r="AA10" s="291" t="s">
        <v>29</v>
      </c>
      <c r="AB10" s="475">
        <v>10.369478423377499</v>
      </c>
      <c r="AC10" s="480"/>
      <c r="AD10" s="341"/>
      <c r="AE10" s="474"/>
      <c r="AF10" s="481"/>
      <c r="AG10" s="256"/>
      <c r="AH10" s="481"/>
      <c r="AI10" s="474"/>
      <c r="AJ10" s="481"/>
      <c r="AK10" s="256"/>
    </row>
    <row r="11" spans="1:37" ht="12" customHeight="1" x14ac:dyDescent="0.25">
      <c r="A11" s="259"/>
      <c r="B11" s="260"/>
      <c r="C11" s="290"/>
      <c r="D11" s="199"/>
      <c r="E11" s="239"/>
      <c r="F11" s="239"/>
      <c r="G11" s="199"/>
      <c r="H11" s="102"/>
      <c r="I11" s="286"/>
      <c r="J11" s="286"/>
      <c r="L11" s="279">
        <v>45108</v>
      </c>
      <c r="M11" s="265">
        <v>44979</v>
      </c>
      <c r="N11" s="266">
        <v>44805</v>
      </c>
      <c r="P11" s="250" t="s">
        <v>707</v>
      </c>
      <c r="S11" s="292"/>
      <c r="T11" s="292"/>
      <c r="U11" s="273"/>
      <c r="V11" s="270"/>
      <c r="W11" s="271" t="s">
        <v>356</v>
      </c>
      <c r="X11" s="270"/>
      <c r="Y11" s="285">
        <v>815421012125</v>
      </c>
      <c r="Z11" s="273" t="s">
        <v>174</v>
      </c>
      <c r="AA11" s="293" t="s">
        <v>24</v>
      </c>
      <c r="AB11" s="319">
        <v>8.06045751633987</v>
      </c>
      <c r="AC11" s="480"/>
      <c r="AD11" s="341"/>
      <c r="AE11" s="474"/>
      <c r="AF11" s="481"/>
      <c r="AG11" s="256"/>
      <c r="AH11" s="481"/>
      <c r="AI11" s="474"/>
      <c r="AJ11" s="481"/>
      <c r="AK11" s="256"/>
    </row>
    <row r="12" spans="1:37" ht="12" customHeight="1" x14ac:dyDescent="0.25">
      <c r="A12" s="259"/>
      <c r="B12" s="260"/>
      <c r="C12" s="259"/>
      <c r="D12" s="199"/>
      <c r="E12" s="239"/>
      <c r="F12" s="239"/>
      <c r="G12" s="199"/>
      <c r="H12" s="102"/>
      <c r="I12" s="286"/>
      <c r="J12" s="286"/>
      <c r="K12" s="287"/>
      <c r="L12" s="279">
        <v>45139</v>
      </c>
      <c r="M12" s="265">
        <v>44980</v>
      </c>
      <c r="N12" s="266">
        <v>44835</v>
      </c>
      <c r="P12" s="294"/>
      <c r="S12" s="505"/>
      <c r="T12" s="295"/>
      <c r="U12" s="273"/>
      <c r="V12" s="270"/>
      <c r="W12" s="271" t="s">
        <v>357</v>
      </c>
      <c r="X12" s="270"/>
      <c r="Y12" s="285">
        <v>81542101211</v>
      </c>
      <c r="Z12" s="273" t="s">
        <v>174</v>
      </c>
      <c r="AA12" s="259" t="s">
        <v>123</v>
      </c>
      <c r="AB12" s="319">
        <v>6.8081761006289296</v>
      </c>
      <c r="AC12" s="480"/>
      <c r="AD12" s="341"/>
      <c r="AE12" s="474"/>
      <c r="AF12" s="481"/>
      <c r="AG12" s="256"/>
      <c r="AH12" s="481"/>
      <c r="AI12" s="474"/>
      <c r="AJ12" s="481"/>
      <c r="AK12" s="256"/>
    </row>
    <row r="13" spans="1:37" ht="12" customHeight="1" x14ac:dyDescent="0.25">
      <c r="A13" s="296"/>
      <c r="B13" s="260"/>
      <c r="C13" s="259"/>
      <c r="D13" s="199"/>
      <c r="E13" s="239"/>
      <c r="F13" s="240"/>
      <c r="G13" s="199"/>
      <c r="H13" s="102"/>
      <c r="I13" s="286"/>
      <c r="J13" s="286"/>
      <c r="K13" s="287"/>
      <c r="L13" s="279">
        <v>45170</v>
      </c>
      <c r="M13" s="265">
        <v>44981</v>
      </c>
      <c r="N13" s="266">
        <v>44866</v>
      </c>
      <c r="P13" s="250" t="s">
        <v>150</v>
      </c>
      <c r="S13" s="284"/>
      <c r="T13" s="284"/>
      <c r="U13" s="273"/>
      <c r="V13" s="270"/>
      <c r="W13" s="271" t="s">
        <v>358</v>
      </c>
      <c r="X13" s="270"/>
      <c r="Y13" s="285">
        <v>81542101212</v>
      </c>
      <c r="Z13" s="273" t="s">
        <v>174</v>
      </c>
      <c r="AA13" s="259" t="s">
        <v>16</v>
      </c>
      <c r="AB13" s="319">
        <v>6.5934204793028304</v>
      </c>
      <c r="AC13" s="480"/>
      <c r="AD13" s="341"/>
      <c r="AE13" s="250"/>
      <c r="AF13" s="481"/>
      <c r="AG13" s="256"/>
      <c r="AH13" s="481"/>
      <c r="AI13" s="250"/>
      <c r="AJ13" s="481"/>
      <c r="AK13" s="256"/>
    </row>
    <row r="14" spans="1:37" ht="12" customHeight="1" x14ac:dyDescent="0.25">
      <c r="A14" s="259"/>
      <c r="B14" s="260"/>
      <c r="C14" s="447"/>
      <c r="D14" s="448"/>
      <c r="E14" s="449"/>
      <c r="F14" s="449"/>
      <c r="G14" s="448"/>
      <c r="H14" s="102"/>
      <c r="I14" s="286"/>
      <c r="J14" s="286"/>
      <c r="K14" s="287"/>
      <c r="L14" s="279">
        <v>45200</v>
      </c>
      <c r="M14" s="265">
        <v>44982</v>
      </c>
      <c r="N14" s="266">
        <v>44896</v>
      </c>
      <c r="P14" s="250" t="s">
        <v>151</v>
      </c>
      <c r="S14" s="505"/>
      <c r="T14" s="295"/>
      <c r="U14" s="273"/>
      <c r="V14" s="270"/>
      <c r="W14" s="271" t="s">
        <v>359</v>
      </c>
      <c r="X14" s="270"/>
      <c r="Y14" s="285">
        <v>81542101213</v>
      </c>
      <c r="Z14" s="273" t="s">
        <v>174</v>
      </c>
      <c r="AA14" s="259" t="s">
        <v>19</v>
      </c>
      <c r="AB14" s="319">
        <v>6.1626797027290401</v>
      </c>
      <c r="AC14" s="480"/>
      <c r="AD14" s="341"/>
      <c r="AE14" s="250"/>
      <c r="AF14" s="481"/>
      <c r="AG14" s="256"/>
      <c r="AH14" s="481"/>
      <c r="AI14" s="474"/>
      <c r="AJ14" s="481"/>
      <c r="AK14" s="256"/>
    </row>
    <row r="15" spans="1:37" ht="12" customHeight="1" x14ac:dyDescent="0.25">
      <c r="A15" s="259"/>
      <c r="B15" s="260"/>
      <c r="C15" s="450"/>
      <c r="D15" s="448"/>
      <c r="E15" s="449"/>
      <c r="F15" s="449"/>
      <c r="G15" s="448"/>
      <c r="H15" s="102"/>
      <c r="I15" s="286"/>
      <c r="J15" s="286"/>
      <c r="K15" s="152"/>
      <c r="L15" s="279">
        <v>45231</v>
      </c>
      <c r="M15" s="265">
        <v>44983</v>
      </c>
      <c r="N15" s="297">
        <v>44927</v>
      </c>
      <c r="S15" s="301"/>
      <c r="T15" s="199"/>
      <c r="U15" s="273"/>
      <c r="V15" s="270"/>
      <c r="W15" s="271" t="s">
        <v>360</v>
      </c>
      <c r="X15" s="270"/>
      <c r="Y15" s="285">
        <v>81542101250</v>
      </c>
      <c r="Z15" s="273" t="s">
        <v>174</v>
      </c>
      <c r="AA15" s="259" t="s">
        <v>17</v>
      </c>
      <c r="AB15" s="319">
        <v>5.5733157726692202</v>
      </c>
      <c r="AC15" s="480"/>
      <c r="AD15" s="341"/>
      <c r="AE15" s="474"/>
      <c r="AF15" s="481"/>
      <c r="AG15" s="256"/>
      <c r="AH15" s="481"/>
      <c r="AI15" s="474"/>
      <c r="AJ15" s="481"/>
      <c r="AK15" s="256"/>
    </row>
    <row r="16" spans="1:37" ht="12" customHeight="1" x14ac:dyDescent="0.25">
      <c r="A16" s="259"/>
      <c r="B16" s="260"/>
      <c r="H16" s="102"/>
      <c r="I16" s="286"/>
      <c r="J16" s="286"/>
      <c r="K16" s="287"/>
      <c r="L16" s="279">
        <v>45261</v>
      </c>
      <c r="M16" s="265">
        <v>44984</v>
      </c>
      <c r="N16" s="297">
        <v>44958</v>
      </c>
      <c r="P16" s="252"/>
      <c r="S16" s="505"/>
      <c r="T16" s="295"/>
      <c r="U16" s="273"/>
      <c r="V16" s="270"/>
      <c r="W16" s="271" t="s">
        <v>361</v>
      </c>
      <c r="X16" s="270"/>
      <c r="Y16" s="285">
        <v>81542101251</v>
      </c>
      <c r="Z16" s="273" t="s">
        <v>174</v>
      </c>
      <c r="AA16" s="259" t="s">
        <v>36</v>
      </c>
      <c r="AB16" s="319">
        <v>5.5587775275275302</v>
      </c>
      <c r="AC16" s="480"/>
      <c r="AD16" s="341"/>
      <c r="AE16" s="474"/>
      <c r="AF16" s="481"/>
      <c r="AG16" s="256"/>
      <c r="AH16" s="481"/>
      <c r="AI16" s="474"/>
      <c r="AJ16" s="481"/>
      <c r="AK16" s="256"/>
    </row>
    <row r="17" spans="1:37" ht="12" customHeight="1" x14ac:dyDescent="0.25">
      <c r="A17" s="275"/>
      <c r="B17" s="276"/>
      <c r="C17" s="259"/>
      <c r="D17" s="199"/>
      <c r="E17" s="239"/>
      <c r="F17" s="239"/>
      <c r="G17" s="199"/>
      <c r="H17" s="102"/>
      <c r="I17" s="286"/>
      <c r="J17" s="286"/>
      <c r="K17" s="287"/>
      <c r="M17" s="265">
        <v>44985</v>
      </c>
      <c r="N17" s="297">
        <v>44986</v>
      </c>
      <c r="P17" s="252"/>
      <c r="S17" s="301"/>
      <c r="T17" s="299"/>
      <c r="U17" s="273"/>
      <c r="V17" s="270"/>
      <c r="W17" s="271" t="s">
        <v>362</v>
      </c>
      <c r="X17" s="270"/>
      <c r="Y17" s="285">
        <v>81542101252</v>
      </c>
      <c r="Z17" s="273" t="s">
        <v>174</v>
      </c>
      <c r="AA17" s="259" t="s">
        <v>18</v>
      </c>
      <c r="AB17" s="319">
        <v>5.2407800581898201</v>
      </c>
      <c r="AC17" s="480"/>
      <c r="AD17" s="341"/>
      <c r="AE17" s="474"/>
      <c r="AF17" s="481"/>
      <c r="AG17" s="256"/>
      <c r="AH17" s="481"/>
      <c r="AI17" s="474"/>
      <c r="AJ17" s="481"/>
      <c r="AK17" s="256"/>
    </row>
    <row r="18" spans="1:37" ht="12" customHeight="1" x14ac:dyDescent="0.25">
      <c r="A18" s="296"/>
      <c r="B18" s="260"/>
      <c r="C18" s="259"/>
      <c r="D18" s="199"/>
      <c r="E18" s="239"/>
      <c r="F18" s="239"/>
      <c r="G18" s="199"/>
      <c r="H18" s="102"/>
      <c r="I18" s="286"/>
      <c r="J18" s="286"/>
      <c r="K18" s="152"/>
      <c r="M18" s="265">
        <v>44986</v>
      </c>
      <c r="N18" s="297">
        <v>45017</v>
      </c>
      <c r="P18" s="252"/>
      <c r="S18" s="505"/>
      <c r="T18" s="295"/>
      <c r="U18" s="273"/>
      <c r="V18" s="270"/>
      <c r="W18" s="271" t="s">
        <v>363</v>
      </c>
      <c r="X18" s="270"/>
      <c r="Y18" s="285">
        <v>81542101103</v>
      </c>
      <c r="Z18" s="273" t="s">
        <v>174</v>
      </c>
      <c r="AA18" s="259" t="s">
        <v>34</v>
      </c>
      <c r="AB18" s="319">
        <v>4.7242742742742703</v>
      </c>
      <c r="AC18" s="480"/>
      <c r="AD18" s="341"/>
      <c r="AE18" s="474"/>
      <c r="AF18" s="481"/>
      <c r="AG18" s="256"/>
      <c r="AH18" s="481"/>
      <c r="AI18" s="474"/>
      <c r="AJ18" s="481"/>
      <c r="AK18" s="256"/>
    </row>
    <row r="19" spans="1:37" ht="12" customHeight="1" x14ac:dyDescent="0.25">
      <c r="A19" s="275"/>
      <c r="B19" s="276"/>
      <c r="C19" s="259"/>
      <c r="D19" s="199"/>
      <c r="E19" s="239"/>
      <c r="F19" s="239"/>
      <c r="G19" s="199"/>
      <c r="H19" s="102"/>
      <c r="I19" s="286"/>
      <c r="J19" s="286"/>
      <c r="K19" s="287"/>
      <c r="M19" s="265">
        <v>44987</v>
      </c>
      <c r="N19" s="297">
        <v>45047</v>
      </c>
      <c r="P19" s="300"/>
      <c r="S19" s="301"/>
      <c r="T19" s="301"/>
      <c r="U19" s="273"/>
      <c r="V19" s="270"/>
      <c r="W19" s="271" t="s">
        <v>364</v>
      </c>
      <c r="X19" s="270"/>
      <c r="Y19" s="285">
        <v>81542101104</v>
      </c>
      <c r="Z19" s="273" t="s">
        <v>174</v>
      </c>
      <c r="AA19" s="259" t="s">
        <v>41</v>
      </c>
      <c r="AB19" s="319">
        <v>3.02514146090535</v>
      </c>
      <c r="AC19" s="480"/>
      <c r="AD19" s="341"/>
      <c r="AE19" s="250"/>
      <c r="AF19" s="481"/>
      <c r="AG19" s="256"/>
      <c r="AH19" s="481"/>
      <c r="AI19" s="250"/>
      <c r="AJ19" s="481"/>
      <c r="AK19" s="256"/>
    </row>
    <row r="20" spans="1:37" ht="12" customHeight="1" x14ac:dyDescent="0.25">
      <c r="A20" s="275"/>
      <c r="B20" s="276"/>
      <c r="C20" s="241"/>
      <c r="D20" s="199"/>
      <c r="E20" s="239"/>
      <c r="F20" s="239"/>
      <c r="G20" s="199"/>
      <c r="H20" s="102"/>
      <c r="I20" s="286"/>
      <c r="J20" s="286"/>
      <c r="K20" s="302"/>
      <c r="M20" s="265">
        <v>44988</v>
      </c>
      <c r="N20" s="297">
        <v>45078</v>
      </c>
      <c r="P20" s="300"/>
      <c r="S20" s="505"/>
      <c r="T20" s="295"/>
      <c r="U20" s="273"/>
      <c r="V20" s="270"/>
      <c r="W20" s="271" t="s">
        <v>365</v>
      </c>
      <c r="X20" s="270"/>
      <c r="Y20" s="303">
        <v>1166</v>
      </c>
      <c r="Z20" s="273" t="s">
        <v>173</v>
      </c>
      <c r="AA20" s="259" t="s">
        <v>121</v>
      </c>
      <c r="AB20" s="319">
        <v>2.7785185185185202</v>
      </c>
      <c r="AC20" s="480"/>
      <c r="AD20" s="341"/>
      <c r="AE20" s="250"/>
      <c r="AF20" s="481"/>
      <c r="AG20" s="256"/>
      <c r="AH20" s="481"/>
      <c r="AI20" s="474"/>
      <c r="AJ20" s="481"/>
      <c r="AK20" s="256"/>
    </row>
    <row r="21" spans="1:37" ht="12" customHeight="1" x14ac:dyDescent="0.25">
      <c r="A21" s="259"/>
      <c r="B21" s="260"/>
      <c r="C21" s="259"/>
      <c r="D21" s="199"/>
      <c r="E21" s="239"/>
      <c r="F21" s="239"/>
      <c r="G21" s="199"/>
      <c r="H21" s="102"/>
      <c r="I21" s="286"/>
      <c r="J21" s="286"/>
      <c r="K21" s="302"/>
      <c r="L21" s="262"/>
      <c r="M21" s="265">
        <v>44989</v>
      </c>
      <c r="N21" s="297">
        <v>45108</v>
      </c>
      <c r="P21" s="300"/>
      <c r="S21" s="299"/>
      <c r="T21" s="299"/>
      <c r="U21" s="273"/>
      <c r="V21" s="270"/>
      <c r="W21" s="271" t="s">
        <v>366</v>
      </c>
      <c r="X21" s="270"/>
      <c r="Y21" s="303">
        <v>1167</v>
      </c>
      <c r="Z21" s="273" t="s">
        <v>173</v>
      </c>
      <c r="AA21" s="259" t="s">
        <v>49</v>
      </c>
      <c r="AB21" s="319">
        <v>2.7718827992412902</v>
      </c>
      <c r="AC21" s="480"/>
      <c r="AD21" s="341"/>
      <c r="AE21" s="250"/>
      <c r="AF21" s="481"/>
      <c r="AG21" s="256"/>
      <c r="AH21" s="481"/>
      <c r="AI21" s="250"/>
      <c r="AJ21" s="481"/>
      <c r="AK21" s="256"/>
    </row>
    <row r="22" spans="1:37" ht="12" customHeight="1" x14ac:dyDescent="0.25">
      <c r="A22" s="259"/>
      <c r="B22" s="260"/>
      <c r="C22" s="259"/>
      <c r="D22" s="199"/>
      <c r="E22" s="239"/>
      <c r="F22" s="239"/>
      <c r="G22" s="199"/>
      <c r="H22" s="102"/>
      <c r="I22" s="286"/>
      <c r="J22" s="286"/>
      <c r="K22" s="302"/>
      <c r="M22" s="265">
        <v>44990</v>
      </c>
      <c r="N22" s="297">
        <v>45139</v>
      </c>
      <c r="P22" s="300"/>
      <c r="S22" s="292"/>
      <c r="T22" s="284"/>
      <c r="U22" s="273"/>
      <c r="V22" s="270"/>
      <c r="W22" s="271" t="s">
        <v>367</v>
      </c>
      <c r="X22" s="270"/>
      <c r="Y22" s="303">
        <v>1170</v>
      </c>
      <c r="Z22" s="273" t="s">
        <v>173</v>
      </c>
      <c r="AA22" s="259" t="s">
        <v>20</v>
      </c>
      <c r="AB22" s="319">
        <v>2.6962365591397899</v>
      </c>
      <c r="AC22" s="480"/>
      <c r="AD22" s="341"/>
      <c r="AE22" s="250"/>
      <c r="AF22" s="481"/>
      <c r="AG22" s="256"/>
      <c r="AH22" s="481"/>
      <c r="AI22" s="250"/>
      <c r="AJ22" s="481"/>
      <c r="AK22" s="256"/>
    </row>
    <row r="23" spans="1:37" ht="12" customHeight="1" x14ac:dyDescent="0.25">
      <c r="A23" s="275"/>
      <c r="B23" s="276"/>
      <c r="C23" s="83"/>
      <c r="D23" s="199"/>
      <c r="E23" s="239"/>
      <c r="F23" s="239"/>
      <c r="G23" s="199"/>
      <c r="H23" s="102"/>
      <c r="I23" s="286"/>
      <c r="J23" s="286"/>
      <c r="K23" s="302"/>
      <c r="M23" s="265">
        <v>44991</v>
      </c>
      <c r="N23" s="297">
        <v>45170</v>
      </c>
      <c r="P23" s="300"/>
      <c r="S23" s="292"/>
      <c r="T23" s="284"/>
      <c r="U23" s="273"/>
      <c r="V23" s="270"/>
      <c r="W23" s="271" t="s">
        <v>368</v>
      </c>
      <c r="X23" s="270"/>
      <c r="Y23" s="303">
        <v>1171</v>
      </c>
      <c r="Z23" s="273" t="s">
        <v>173</v>
      </c>
      <c r="AA23" s="259" t="s">
        <v>51</v>
      </c>
      <c r="AB23" s="319">
        <v>2.4386338934871699</v>
      </c>
      <c r="AC23" s="480"/>
      <c r="AD23" s="341"/>
      <c r="AE23" s="250"/>
      <c r="AF23" s="481"/>
      <c r="AG23" s="256"/>
      <c r="AH23" s="481"/>
      <c r="AI23" s="250"/>
      <c r="AJ23" s="481"/>
      <c r="AK23" s="256"/>
    </row>
    <row r="24" spans="1:37" ht="12" customHeight="1" x14ac:dyDescent="0.25">
      <c r="A24" s="259"/>
      <c r="B24" s="260"/>
      <c r="H24" s="102"/>
      <c r="I24" s="286"/>
      <c r="J24" s="286"/>
      <c r="K24" s="105"/>
      <c r="M24" s="265">
        <v>44992</v>
      </c>
      <c r="N24" s="297">
        <v>45200</v>
      </c>
      <c r="P24" s="300"/>
      <c r="S24" s="505"/>
      <c r="T24" s="295"/>
      <c r="U24" s="273"/>
      <c r="V24" s="270"/>
      <c r="W24" s="271" t="s">
        <v>369</v>
      </c>
      <c r="X24" s="270"/>
      <c r="Y24" s="285">
        <v>81542101110</v>
      </c>
      <c r="Z24" s="273" t="s">
        <v>174</v>
      </c>
      <c r="AA24" s="259" t="s">
        <v>120</v>
      </c>
      <c r="AB24" s="319">
        <v>2.32037037037037</v>
      </c>
      <c r="AC24" s="480"/>
      <c r="AD24" s="341"/>
      <c r="AE24" s="474"/>
      <c r="AF24" s="481"/>
      <c r="AG24" s="256"/>
      <c r="AH24" s="481"/>
      <c r="AI24" s="474"/>
      <c r="AJ24" s="481"/>
      <c r="AK24" s="256"/>
    </row>
    <row r="25" spans="1:37" ht="12" customHeight="1" x14ac:dyDescent="0.25">
      <c r="A25" s="259"/>
      <c r="B25" s="260"/>
      <c r="C25" s="259"/>
      <c r="D25" s="199"/>
      <c r="E25" s="239"/>
      <c r="F25" s="239"/>
      <c r="G25" s="199"/>
      <c r="H25" s="102"/>
      <c r="I25" s="286"/>
      <c r="J25" s="286"/>
      <c r="K25" s="302"/>
      <c r="M25" s="265">
        <v>44993</v>
      </c>
      <c r="N25" s="297">
        <v>45231</v>
      </c>
      <c r="P25" s="300"/>
      <c r="S25" s="505"/>
      <c r="T25" s="295"/>
      <c r="U25" s="273"/>
      <c r="V25" s="270"/>
      <c r="W25" s="271" t="s">
        <v>370</v>
      </c>
      <c r="X25" s="270"/>
      <c r="Y25" s="285">
        <v>81542101111</v>
      </c>
      <c r="Z25" s="273" t="s">
        <v>174</v>
      </c>
      <c r="AA25" s="259" t="s">
        <v>119</v>
      </c>
      <c r="AB25" s="319">
        <v>2.2745098039215699</v>
      </c>
      <c r="AC25" s="480"/>
      <c r="AD25" s="341"/>
      <c r="AE25" s="250"/>
      <c r="AF25" s="481"/>
      <c r="AG25" s="256"/>
      <c r="AH25" s="481"/>
      <c r="AI25" s="250"/>
      <c r="AJ25" s="481"/>
      <c r="AK25" s="256"/>
    </row>
    <row r="26" spans="1:37" ht="12" customHeight="1" x14ac:dyDescent="0.25">
      <c r="A26" s="259"/>
      <c r="B26" s="260"/>
      <c r="C26" s="259"/>
      <c r="D26" s="199"/>
      <c r="E26" s="239"/>
      <c r="F26" s="239"/>
      <c r="G26" s="199"/>
      <c r="H26" s="102"/>
      <c r="I26" s="286"/>
      <c r="J26" s="286"/>
      <c r="K26" s="302"/>
      <c r="L26" s="270"/>
      <c r="M26" s="265">
        <v>44994</v>
      </c>
      <c r="N26" s="297">
        <v>45261</v>
      </c>
      <c r="P26" s="300"/>
      <c r="S26" s="301"/>
      <c r="T26" s="284"/>
      <c r="U26" s="273"/>
      <c r="V26" s="270"/>
      <c r="W26" s="271" t="s">
        <v>371</v>
      </c>
      <c r="X26" s="270"/>
      <c r="Y26" s="285">
        <v>81542101112</v>
      </c>
      <c r="Z26" s="273" t="s">
        <v>174</v>
      </c>
      <c r="AA26" s="259" t="s">
        <v>57</v>
      </c>
      <c r="AB26" s="319">
        <v>2.1023980246913601</v>
      </c>
      <c r="AC26" s="480"/>
      <c r="AD26" s="341"/>
      <c r="AE26" s="250"/>
      <c r="AF26" s="481"/>
      <c r="AG26" s="256"/>
      <c r="AH26" s="481"/>
      <c r="AI26" s="250"/>
      <c r="AJ26" s="481"/>
      <c r="AK26" s="256"/>
    </row>
    <row r="27" spans="1:37" ht="12" customHeight="1" x14ac:dyDescent="0.25">
      <c r="A27" s="259"/>
      <c r="B27" s="260"/>
      <c r="C27" s="259"/>
      <c r="D27" s="199"/>
      <c r="E27" s="239"/>
      <c r="F27" s="239"/>
      <c r="G27" s="199"/>
      <c r="H27" s="102"/>
      <c r="I27" s="286"/>
      <c r="J27" s="286"/>
      <c r="K27" s="105"/>
      <c r="L27" s="270"/>
      <c r="M27" s="265">
        <v>44995</v>
      </c>
      <c r="N27" s="304"/>
      <c r="P27" s="300"/>
      <c r="S27" s="301"/>
      <c r="T27" s="284"/>
      <c r="U27" s="273"/>
      <c r="V27" s="270"/>
      <c r="W27" s="271" t="s">
        <v>371</v>
      </c>
      <c r="X27" s="270"/>
      <c r="Y27" s="285">
        <v>81542101113</v>
      </c>
      <c r="Z27" s="273" t="s">
        <v>174</v>
      </c>
      <c r="AA27" s="259" t="s">
        <v>55</v>
      </c>
      <c r="AB27" s="319">
        <v>2.00604110207769</v>
      </c>
      <c r="AC27" s="480"/>
      <c r="AD27" s="341"/>
      <c r="AE27" s="250"/>
      <c r="AF27" s="481"/>
      <c r="AG27" s="256"/>
      <c r="AH27" s="481"/>
      <c r="AI27" s="250"/>
      <c r="AJ27" s="481"/>
      <c r="AK27" s="256"/>
    </row>
    <row r="28" spans="1:37" ht="12" customHeight="1" x14ac:dyDescent="0.25">
      <c r="A28" s="259"/>
      <c r="B28" s="260"/>
      <c r="C28" s="259"/>
      <c r="D28" s="199"/>
      <c r="E28" s="239"/>
      <c r="F28" s="239"/>
      <c r="G28" s="199"/>
      <c r="H28" s="102"/>
      <c r="I28" s="286"/>
      <c r="J28" s="286"/>
      <c r="K28" s="302"/>
      <c r="L28" s="270"/>
      <c r="M28" s="265">
        <v>44996</v>
      </c>
      <c r="N28" s="304"/>
      <c r="P28" s="300"/>
      <c r="S28" s="505"/>
      <c r="T28" s="295"/>
      <c r="U28" s="273"/>
      <c r="V28" s="270"/>
      <c r="W28" s="271" t="s">
        <v>372</v>
      </c>
      <c r="X28" s="270"/>
      <c r="Y28" s="285">
        <v>81542101114</v>
      </c>
      <c r="Z28" s="273" t="s">
        <v>174</v>
      </c>
      <c r="AA28" s="259" t="s">
        <v>141</v>
      </c>
      <c r="AB28" s="476">
        <v>2</v>
      </c>
      <c r="AC28" s="480"/>
      <c r="AD28" s="341"/>
      <c r="AE28" s="474"/>
      <c r="AF28" s="481"/>
      <c r="AG28" s="256"/>
      <c r="AH28" s="481"/>
      <c r="AI28" s="474"/>
      <c r="AJ28" s="481"/>
      <c r="AK28" s="256"/>
    </row>
    <row r="29" spans="1:37" ht="12" customHeight="1" x14ac:dyDescent="0.25">
      <c r="A29" s="259"/>
      <c r="B29" s="260"/>
      <c r="H29" s="102"/>
      <c r="I29" s="286"/>
      <c r="J29" s="286"/>
      <c r="K29" s="105"/>
      <c r="L29" s="270"/>
      <c r="M29" s="265">
        <v>44997</v>
      </c>
      <c r="N29" s="304"/>
      <c r="P29" s="300"/>
      <c r="S29" s="504"/>
      <c r="T29" s="284"/>
      <c r="U29" s="273"/>
      <c r="V29" s="270"/>
      <c r="W29" s="271" t="s">
        <v>373</v>
      </c>
      <c r="X29" s="270"/>
      <c r="Y29" s="303">
        <v>1172</v>
      </c>
      <c r="Z29" s="273" t="s">
        <v>173</v>
      </c>
      <c r="AA29" s="306" t="s">
        <v>607</v>
      </c>
      <c r="AB29" s="476">
        <v>2</v>
      </c>
      <c r="AC29" s="480"/>
      <c r="AD29" s="341"/>
      <c r="AE29" s="250"/>
      <c r="AF29" s="481"/>
      <c r="AG29" s="256"/>
      <c r="AH29" s="481"/>
      <c r="AI29" s="250"/>
      <c r="AJ29" s="481"/>
      <c r="AK29" s="256"/>
    </row>
    <row r="30" spans="1:37" ht="12" customHeight="1" x14ac:dyDescent="0.25">
      <c r="A30" s="259"/>
      <c r="B30" s="260"/>
      <c r="C30" s="259"/>
      <c r="D30" s="199"/>
      <c r="E30" s="239"/>
      <c r="F30" s="239"/>
      <c r="G30" s="199"/>
      <c r="H30" s="102"/>
      <c r="I30" s="286"/>
      <c r="J30" s="286"/>
      <c r="K30" s="302"/>
      <c r="L30" s="270"/>
      <c r="M30" s="265">
        <v>44998</v>
      </c>
      <c r="N30" s="304"/>
      <c r="P30" s="300"/>
      <c r="S30" s="505"/>
      <c r="T30" s="295"/>
      <c r="U30" s="273"/>
      <c r="V30" s="270"/>
      <c r="W30" s="271" t="s">
        <v>374</v>
      </c>
      <c r="X30" s="270"/>
      <c r="Y30" s="303">
        <v>1480</v>
      </c>
      <c r="Z30" s="273" t="s">
        <v>173</v>
      </c>
      <c r="AA30" s="259" t="s">
        <v>50</v>
      </c>
      <c r="AB30" s="319">
        <v>1.9689955106621799</v>
      </c>
      <c r="AC30" s="480"/>
      <c r="AD30" s="341"/>
      <c r="AE30" s="250"/>
      <c r="AF30" s="481"/>
      <c r="AG30" s="256"/>
      <c r="AH30" s="481"/>
      <c r="AI30" s="250"/>
      <c r="AJ30" s="481"/>
      <c r="AK30" s="256"/>
    </row>
    <row r="31" spans="1:37" ht="12" customHeight="1" x14ac:dyDescent="0.25">
      <c r="A31" s="275"/>
      <c r="B31" s="276"/>
      <c r="C31" s="259"/>
      <c r="D31" s="199"/>
      <c r="E31" s="239"/>
      <c r="F31" s="239"/>
      <c r="G31" s="199"/>
      <c r="H31" s="102"/>
      <c r="I31" s="286"/>
      <c r="J31" s="286"/>
      <c r="K31" s="302"/>
      <c r="L31" s="270"/>
      <c r="M31" s="265">
        <v>44999</v>
      </c>
      <c r="N31" s="304"/>
      <c r="S31" s="504"/>
      <c r="T31" s="284"/>
      <c r="U31" s="273"/>
      <c r="V31" s="270"/>
      <c r="W31" s="271" t="s">
        <v>375</v>
      </c>
      <c r="X31" s="270"/>
      <c r="Y31" s="303">
        <v>1485</v>
      </c>
      <c r="Z31" s="273" t="s">
        <v>173</v>
      </c>
      <c r="AA31" s="259" t="s">
        <v>59</v>
      </c>
      <c r="AB31" s="319">
        <v>1.8641975308642</v>
      </c>
      <c r="AC31" s="480"/>
      <c r="AD31" s="341"/>
      <c r="AE31" s="250"/>
      <c r="AF31" s="481"/>
      <c r="AG31" s="256"/>
      <c r="AH31" s="481"/>
      <c r="AI31" s="250"/>
      <c r="AJ31" s="481"/>
      <c r="AK31" s="256"/>
    </row>
    <row r="32" spans="1:37" ht="12" customHeight="1" x14ac:dyDescent="0.25">
      <c r="A32" s="259"/>
      <c r="B32" s="260"/>
      <c r="C32" s="259"/>
      <c r="D32" s="199"/>
      <c r="E32" s="239"/>
      <c r="F32" s="239"/>
      <c r="G32" s="199"/>
      <c r="H32" s="102"/>
      <c r="I32" s="286"/>
      <c r="J32" s="286"/>
      <c r="K32" s="105"/>
      <c r="L32" s="270"/>
      <c r="M32" s="265">
        <v>45000</v>
      </c>
      <c r="N32" s="304"/>
      <c r="S32" s="301"/>
      <c r="T32" s="284"/>
      <c r="U32" s="273"/>
      <c r="V32" s="270"/>
      <c r="W32" s="271" t="s">
        <v>376</v>
      </c>
      <c r="X32" s="270"/>
      <c r="Y32" s="303">
        <v>1488</v>
      </c>
      <c r="Z32" s="273" t="s">
        <v>173</v>
      </c>
      <c r="AA32" s="259" t="s">
        <v>33</v>
      </c>
      <c r="AB32" s="319">
        <v>1.8323045267489699</v>
      </c>
      <c r="AC32" s="480"/>
      <c r="AD32" s="482"/>
      <c r="AE32" s="474"/>
      <c r="AF32" s="307"/>
      <c r="AG32" s="256"/>
      <c r="AH32" s="307"/>
      <c r="AI32" s="474"/>
      <c r="AJ32" s="307"/>
      <c r="AK32" s="256"/>
    </row>
    <row r="33" spans="1:37" ht="12" customHeight="1" x14ac:dyDescent="0.25">
      <c r="A33" s="259"/>
      <c r="B33" s="260"/>
      <c r="C33" s="259"/>
      <c r="D33" s="199"/>
      <c r="E33" s="239"/>
      <c r="F33" s="239"/>
      <c r="G33" s="199"/>
      <c r="H33" s="102"/>
      <c r="I33" s="286"/>
      <c r="J33" s="286"/>
      <c r="K33" s="105"/>
      <c r="L33" s="270"/>
      <c r="M33" s="265">
        <v>45001</v>
      </c>
      <c r="N33" s="304"/>
      <c r="S33" s="505"/>
      <c r="T33" s="295"/>
      <c r="U33" s="273"/>
      <c r="V33" s="270"/>
      <c r="W33" s="271" t="s">
        <v>377</v>
      </c>
      <c r="X33" s="270"/>
      <c r="Y33" s="285">
        <v>81542101470</v>
      </c>
      <c r="Z33" s="273" t="s">
        <v>174</v>
      </c>
      <c r="AA33" s="259" t="s">
        <v>74</v>
      </c>
      <c r="AB33" s="319">
        <v>1.8266247379454901</v>
      </c>
      <c r="AC33" s="480"/>
      <c r="AD33" s="482"/>
      <c r="AE33" s="474"/>
      <c r="AF33" s="307"/>
      <c r="AG33" s="256"/>
      <c r="AH33" s="307"/>
      <c r="AI33" s="474"/>
      <c r="AJ33" s="307"/>
      <c r="AK33" s="256"/>
    </row>
    <row r="34" spans="1:37" ht="12" customHeight="1" x14ac:dyDescent="0.25">
      <c r="A34" s="259"/>
      <c r="B34" s="260"/>
      <c r="C34" s="259"/>
      <c r="D34" s="199"/>
      <c r="E34" s="239"/>
      <c r="F34" s="239"/>
      <c r="G34" s="199"/>
      <c r="H34" s="102"/>
      <c r="I34" s="286"/>
      <c r="J34" s="286"/>
      <c r="K34" s="106"/>
      <c r="L34" s="270"/>
      <c r="M34" s="265">
        <v>45002</v>
      </c>
      <c r="N34" s="304"/>
      <c r="S34" s="504"/>
      <c r="T34" s="284"/>
      <c r="U34" s="273"/>
      <c r="V34" s="270"/>
      <c r="W34" s="271" t="s">
        <v>378</v>
      </c>
      <c r="X34" s="270"/>
      <c r="Y34" s="285">
        <v>81542101471</v>
      </c>
      <c r="Z34" s="273" t="s">
        <v>174</v>
      </c>
      <c r="AA34" s="259" t="s">
        <v>56</v>
      </c>
      <c r="AB34" s="319">
        <v>1.5681216931216899</v>
      </c>
      <c r="AC34" s="480"/>
      <c r="AD34" s="342"/>
      <c r="AE34" s="474"/>
      <c r="AF34" s="483"/>
      <c r="AG34" s="256"/>
      <c r="AH34" s="483"/>
      <c r="AI34" s="474"/>
      <c r="AJ34" s="483"/>
      <c r="AK34" s="256"/>
    </row>
    <row r="35" spans="1:37" ht="12" customHeight="1" x14ac:dyDescent="0.25">
      <c r="A35" s="259"/>
      <c r="B35" s="260"/>
      <c r="C35" s="259"/>
      <c r="D35" s="199"/>
      <c r="E35" s="239"/>
      <c r="F35" s="239"/>
      <c r="G35" s="199"/>
      <c r="H35" s="102"/>
      <c r="I35" s="286"/>
      <c r="J35" s="286"/>
      <c r="K35" s="308"/>
      <c r="L35" s="270"/>
      <c r="M35" s="265">
        <v>45003</v>
      </c>
      <c r="N35" s="304"/>
      <c r="S35" s="505"/>
      <c r="T35" s="295"/>
      <c r="U35" s="273"/>
      <c r="V35" s="270"/>
      <c r="W35" s="271" t="s">
        <v>379</v>
      </c>
      <c r="X35" s="270"/>
      <c r="Y35" s="285">
        <v>81542101475</v>
      </c>
      <c r="Z35" s="273" t="s">
        <v>174</v>
      </c>
      <c r="AA35" s="259" t="s">
        <v>112</v>
      </c>
      <c r="AB35" s="476">
        <v>1.5</v>
      </c>
      <c r="AC35" s="480"/>
      <c r="AD35" s="341"/>
      <c r="AE35" s="474"/>
      <c r="AF35" s="481"/>
      <c r="AG35" s="256"/>
      <c r="AH35" s="481"/>
      <c r="AI35" s="474"/>
      <c r="AJ35" s="481"/>
      <c r="AK35" s="256"/>
    </row>
    <row r="36" spans="1:37" ht="12" customHeight="1" x14ac:dyDescent="0.25">
      <c r="A36" s="259"/>
      <c r="B36" s="260"/>
      <c r="C36" s="259"/>
      <c r="D36" s="199"/>
      <c r="E36" s="239"/>
      <c r="F36" s="239"/>
      <c r="G36" s="199"/>
      <c r="H36" s="102"/>
      <c r="I36" s="286"/>
      <c r="J36" s="286"/>
      <c r="K36" s="105"/>
      <c r="L36" s="270"/>
      <c r="M36" s="265">
        <v>45004</v>
      </c>
      <c r="N36" s="304"/>
      <c r="S36" s="505"/>
      <c r="T36" s="295"/>
      <c r="U36" s="273"/>
      <c r="V36" s="270"/>
      <c r="W36" s="271" t="s">
        <v>380</v>
      </c>
      <c r="X36" s="270"/>
      <c r="Y36" s="285">
        <v>81542101476</v>
      </c>
      <c r="Z36" s="273" t="s">
        <v>174</v>
      </c>
      <c r="AA36" s="259" t="s">
        <v>113</v>
      </c>
      <c r="AB36" s="476">
        <v>1.5</v>
      </c>
      <c r="AC36" s="480"/>
      <c r="AD36" s="341"/>
      <c r="AE36" s="474"/>
      <c r="AF36" s="481"/>
      <c r="AG36" s="256"/>
      <c r="AH36" s="481"/>
      <c r="AI36" s="474"/>
      <c r="AJ36" s="481"/>
      <c r="AK36" s="256"/>
    </row>
    <row r="37" spans="1:37" ht="12" customHeight="1" x14ac:dyDescent="0.25">
      <c r="A37" s="259"/>
      <c r="B37" s="260"/>
      <c r="C37" s="259"/>
      <c r="D37" s="382"/>
      <c r="E37" s="239"/>
      <c r="F37" s="236"/>
      <c r="G37" s="199"/>
      <c r="H37" s="102"/>
      <c r="I37" s="286"/>
      <c r="J37" s="286"/>
      <c r="K37" s="105"/>
      <c r="L37" s="270"/>
      <c r="M37" s="265">
        <v>45005</v>
      </c>
      <c r="N37" s="304"/>
      <c r="S37" s="301"/>
      <c r="T37" s="284"/>
      <c r="U37" s="273"/>
      <c r="V37" s="270"/>
      <c r="W37" s="271" t="s">
        <v>381</v>
      </c>
      <c r="X37" s="270"/>
      <c r="Y37" s="285">
        <v>81542101100</v>
      </c>
      <c r="Z37" s="273" t="s">
        <v>174</v>
      </c>
      <c r="AA37" s="259" t="s">
        <v>86</v>
      </c>
      <c r="AB37" s="319">
        <v>1.4736842105263199</v>
      </c>
      <c r="AC37" s="480"/>
      <c r="AD37" s="341"/>
      <c r="AE37" s="474"/>
      <c r="AF37" s="481"/>
      <c r="AG37" s="256"/>
      <c r="AH37" s="481"/>
      <c r="AI37" s="474"/>
      <c r="AJ37" s="481"/>
      <c r="AK37" s="256"/>
    </row>
    <row r="38" spans="1:37" ht="12" customHeight="1" x14ac:dyDescent="0.25">
      <c r="A38" s="259"/>
      <c r="B38" s="260"/>
      <c r="C38" s="259"/>
      <c r="D38" s="199"/>
      <c r="E38" s="239"/>
      <c r="F38" s="239"/>
      <c r="G38" s="199"/>
      <c r="H38" s="102"/>
      <c r="I38" s="286"/>
      <c r="J38" s="286"/>
      <c r="K38" s="302"/>
      <c r="L38" s="309"/>
      <c r="M38" s="265">
        <v>45006</v>
      </c>
      <c r="N38" s="304"/>
      <c r="S38" s="505"/>
      <c r="T38" s="295"/>
      <c r="U38" s="273"/>
      <c r="V38" s="270"/>
      <c r="W38" s="271" t="s">
        <v>382</v>
      </c>
      <c r="X38" s="270"/>
      <c r="Y38" s="285">
        <v>81542101401</v>
      </c>
      <c r="Z38" s="273" t="s">
        <v>174</v>
      </c>
      <c r="AA38" s="310" t="s">
        <v>62</v>
      </c>
      <c r="AB38" s="476">
        <v>1.4507575757575759</v>
      </c>
      <c r="AC38" s="480"/>
      <c r="AD38" s="341"/>
      <c r="AE38" s="474"/>
      <c r="AF38" s="481"/>
      <c r="AG38" s="256"/>
      <c r="AH38" s="481"/>
      <c r="AI38" s="474"/>
      <c r="AJ38" s="481"/>
      <c r="AK38" s="256"/>
    </row>
    <row r="39" spans="1:37" ht="12" customHeight="1" x14ac:dyDescent="0.25">
      <c r="A39" s="259"/>
      <c r="B39" s="260"/>
      <c r="C39" s="259"/>
      <c r="D39" s="199"/>
      <c r="E39" s="239"/>
      <c r="F39" s="239"/>
      <c r="G39" s="199"/>
      <c r="H39" s="102"/>
      <c r="I39" s="286"/>
      <c r="J39" s="286"/>
      <c r="K39" s="105"/>
      <c r="L39" s="309"/>
      <c r="M39" s="265">
        <v>45007</v>
      </c>
      <c r="N39" s="304"/>
      <c r="S39" s="504"/>
      <c r="T39" s="284"/>
      <c r="U39" s="273"/>
      <c r="V39" s="270"/>
      <c r="W39" s="271" t="s">
        <v>383</v>
      </c>
      <c r="X39" s="270"/>
      <c r="Y39" s="285">
        <v>81542101405</v>
      </c>
      <c r="Z39" s="273" t="s">
        <v>174</v>
      </c>
      <c r="AA39" s="259" t="s">
        <v>118</v>
      </c>
      <c r="AB39" s="319">
        <v>1.41245791245791</v>
      </c>
      <c r="AC39" s="480"/>
      <c r="AD39" s="341"/>
      <c r="AE39" s="474"/>
      <c r="AF39" s="481"/>
      <c r="AG39" s="256"/>
      <c r="AH39" s="481"/>
      <c r="AI39" s="474"/>
      <c r="AJ39" s="481"/>
      <c r="AK39" s="256"/>
    </row>
    <row r="40" spans="1:37" ht="12" customHeight="1" x14ac:dyDescent="0.25">
      <c r="A40" s="259"/>
      <c r="B40" s="260"/>
      <c r="C40" s="259"/>
      <c r="D40" s="199"/>
      <c r="E40" s="239"/>
      <c r="F40" s="239"/>
      <c r="G40" s="199"/>
      <c r="H40" s="102"/>
      <c r="I40" s="286"/>
      <c r="J40" s="286"/>
      <c r="K40" s="302"/>
      <c r="L40" s="309"/>
      <c r="M40" s="265">
        <v>45008</v>
      </c>
      <c r="N40" s="304"/>
      <c r="S40" s="505"/>
      <c r="T40" s="295"/>
      <c r="U40" s="250"/>
      <c r="V40" s="270"/>
      <c r="W40" s="271" t="s">
        <v>384</v>
      </c>
      <c r="X40" s="270"/>
      <c r="Y40" s="285">
        <v>81542101420</v>
      </c>
      <c r="Z40" s="273" t="s">
        <v>174</v>
      </c>
      <c r="AA40" s="312" t="s">
        <v>110</v>
      </c>
      <c r="AB40" s="319">
        <v>1.3161201131687199</v>
      </c>
      <c r="AC40" s="480"/>
      <c r="AD40" s="341"/>
      <c r="AE40" s="474"/>
      <c r="AF40" s="481"/>
      <c r="AG40" s="256"/>
      <c r="AH40" s="481"/>
      <c r="AI40" s="474"/>
      <c r="AJ40" s="481"/>
      <c r="AK40" s="256"/>
    </row>
    <row r="41" spans="1:37" ht="12" customHeight="1" x14ac:dyDescent="0.25">
      <c r="A41" s="259"/>
      <c r="B41" s="260"/>
      <c r="C41" s="259"/>
      <c r="D41" s="199"/>
      <c r="E41" s="239"/>
      <c r="F41" s="239"/>
      <c r="G41" s="199"/>
      <c r="H41" s="102"/>
      <c r="I41" s="286"/>
      <c r="J41" s="286"/>
      <c r="K41" s="105"/>
      <c r="L41" s="309"/>
      <c r="M41" s="265">
        <v>45009</v>
      </c>
      <c r="N41" s="304"/>
      <c r="S41" s="505"/>
      <c r="T41" s="295"/>
      <c r="U41" s="250"/>
      <c r="V41" s="270"/>
      <c r="W41" s="271" t="s">
        <v>385</v>
      </c>
      <c r="X41" s="270"/>
      <c r="Y41" s="285">
        <v>79921037501</v>
      </c>
      <c r="Z41" s="273" t="s">
        <v>175</v>
      </c>
      <c r="AA41" s="259" t="s">
        <v>43</v>
      </c>
      <c r="AB41" s="319">
        <v>1.3121693121693101</v>
      </c>
      <c r="AC41" s="480"/>
      <c r="AD41" s="341"/>
      <c r="AE41" s="474"/>
      <c r="AF41" s="481"/>
      <c r="AG41" s="256"/>
      <c r="AH41" s="481"/>
      <c r="AI41" s="474"/>
      <c r="AJ41" s="481"/>
      <c r="AK41" s="256"/>
    </row>
    <row r="42" spans="1:37" ht="12" customHeight="1" x14ac:dyDescent="0.25">
      <c r="A42" s="259"/>
      <c r="B42" s="260"/>
      <c r="C42" s="259"/>
      <c r="D42" s="199"/>
      <c r="E42" s="239"/>
      <c r="F42" s="239"/>
      <c r="G42" s="199"/>
      <c r="H42" s="102"/>
      <c r="I42" s="286"/>
      <c r="J42" s="286"/>
      <c r="K42" s="105"/>
      <c r="L42" s="309"/>
      <c r="M42" s="265">
        <v>45010</v>
      </c>
      <c r="N42" s="304"/>
      <c r="S42" s="292"/>
      <c r="T42" s="284"/>
      <c r="U42" s="250"/>
      <c r="V42" s="270"/>
      <c r="W42" s="271" t="s">
        <v>386</v>
      </c>
      <c r="X42" s="270"/>
      <c r="Y42" s="285">
        <v>79921037502</v>
      </c>
      <c r="Z42" s="273" t="s">
        <v>175</v>
      </c>
      <c r="AA42" s="259" t="s">
        <v>72</v>
      </c>
      <c r="AB42" s="319">
        <v>1.2680311890838201</v>
      </c>
      <c r="AC42" s="480"/>
      <c r="AD42" s="341"/>
      <c r="AE42" s="474"/>
      <c r="AF42" s="481"/>
      <c r="AG42" s="256"/>
      <c r="AH42" s="481"/>
      <c r="AI42" s="474"/>
      <c r="AJ42" s="481"/>
      <c r="AK42" s="256"/>
    </row>
    <row r="43" spans="1:37" ht="12" customHeight="1" x14ac:dyDescent="0.25">
      <c r="A43" s="259"/>
      <c r="B43" s="260"/>
      <c r="C43" s="259"/>
      <c r="D43" s="199"/>
      <c r="E43" s="239"/>
      <c r="F43" s="239"/>
      <c r="G43" s="199"/>
      <c r="H43" s="102"/>
      <c r="I43" s="286"/>
      <c r="J43" s="286"/>
      <c r="K43" s="105"/>
      <c r="L43" s="309"/>
      <c r="M43" s="265">
        <v>45011</v>
      </c>
      <c r="N43" s="304"/>
      <c r="S43" s="506"/>
      <c r="T43" s="295"/>
      <c r="U43" s="250"/>
      <c r="V43" s="270"/>
      <c r="W43" s="271" t="s">
        <v>387</v>
      </c>
      <c r="X43" s="270"/>
      <c r="Y43" s="285">
        <v>79921037503</v>
      </c>
      <c r="Z43" s="273" t="s">
        <v>175</v>
      </c>
      <c r="AA43" s="259" t="s">
        <v>38</v>
      </c>
      <c r="AB43" s="319">
        <v>1.2641509433962299</v>
      </c>
      <c r="AC43" s="480"/>
      <c r="AD43" s="341"/>
      <c r="AE43" s="474"/>
      <c r="AF43" s="481"/>
      <c r="AG43" s="256"/>
      <c r="AH43" s="481"/>
      <c r="AI43" s="474"/>
      <c r="AJ43" s="481"/>
      <c r="AK43" s="256"/>
    </row>
    <row r="44" spans="1:37" ht="12" customHeight="1" x14ac:dyDescent="0.25">
      <c r="A44" s="259"/>
      <c r="B44" s="260"/>
      <c r="C44" s="259"/>
      <c r="D44" s="199"/>
      <c r="E44" s="239"/>
      <c r="F44" s="239"/>
      <c r="G44" s="199"/>
      <c r="H44" s="102"/>
      <c r="I44" s="286"/>
      <c r="J44" s="286"/>
      <c r="K44" s="302"/>
      <c r="L44" s="309"/>
      <c r="M44" s="265">
        <v>45012</v>
      </c>
      <c r="N44" s="304"/>
      <c r="S44" s="292"/>
      <c r="T44" s="284"/>
      <c r="U44" s="250"/>
      <c r="V44" s="270"/>
      <c r="W44" s="271" t="s">
        <v>379</v>
      </c>
      <c r="X44" s="270"/>
      <c r="Y44" s="285">
        <v>79921037506</v>
      </c>
      <c r="Z44" s="273" t="s">
        <v>175</v>
      </c>
      <c r="AA44" s="259" t="s">
        <v>69</v>
      </c>
      <c r="AB44" s="319">
        <v>1.2276688453158999</v>
      </c>
      <c r="AC44" s="480"/>
      <c r="AD44" s="341"/>
      <c r="AE44" s="474"/>
      <c r="AF44" s="481"/>
      <c r="AG44" s="256"/>
      <c r="AH44" s="481"/>
      <c r="AI44" s="474"/>
      <c r="AJ44" s="481"/>
      <c r="AK44" s="256"/>
    </row>
    <row r="45" spans="1:37" ht="12" customHeight="1" x14ac:dyDescent="0.25">
      <c r="A45" s="275"/>
      <c r="B45" s="260"/>
      <c r="C45" s="259"/>
      <c r="D45" s="199"/>
      <c r="E45" s="239"/>
      <c r="F45" s="239"/>
      <c r="G45" s="199"/>
      <c r="H45" s="102"/>
      <c r="I45" s="286"/>
      <c r="J45" s="286"/>
      <c r="K45" s="105"/>
      <c r="L45" s="309"/>
      <c r="M45" s="265">
        <v>45013</v>
      </c>
      <c r="N45" s="304"/>
      <c r="S45" s="505"/>
      <c r="T45" s="295"/>
      <c r="U45" s="250"/>
      <c r="V45" s="270"/>
      <c r="W45" s="271" t="s">
        <v>380</v>
      </c>
      <c r="X45" s="270"/>
      <c r="Y45" s="285">
        <v>79921037509</v>
      </c>
      <c r="Z45" s="273" t="s">
        <v>175</v>
      </c>
      <c r="AA45" s="259" t="s">
        <v>67</v>
      </c>
      <c r="AB45" s="319">
        <v>1.1995221027479099</v>
      </c>
      <c r="AC45" s="480"/>
      <c r="AD45" s="341"/>
      <c r="AE45" s="250"/>
      <c r="AF45" s="481"/>
      <c r="AG45" s="256"/>
      <c r="AH45" s="481"/>
      <c r="AI45" s="250"/>
      <c r="AJ45" s="481"/>
      <c r="AK45" s="256"/>
    </row>
    <row r="46" spans="1:37" ht="12" customHeight="1" x14ac:dyDescent="0.25">
      <c r="A46" s="259"/>
      <c r="B46" s="260"/>
      <c r="C46" s="259"/>
      <c r="D46" s="199"/>
      <c r="E46" s="239"/>
      <c r="F46" s="239"/>
      <c r="G46" s="199"/>
      <c r="H46" s="102"/>
      <c r="I46" s="286"/>
      <c r="J46" s="286"/>
      <c r="K46" s="302"/>
      <c r="L46" s="309"/>
      <c r="M46" s="265">
        <v>45014</v>
      </c>
      <c r="N46" s="304"/>
      <c r="S46" s="505"/>
      <c r="T46" s="295"/>
      <c r="U46" s="250"/>
      <c r="V46" s="270"/>
      <c r="W46" s="271" t="s">
        <v>388</v>
      </c>
      <c r="X46" s="270"/>
      <c r="Y46" s="303">
        <v>199</v>
      </c>
      <c r="Z46" s="273" t="s">
        <v>609</v>
      </c>
      <c r="AA46" s="259" t="s">
        <v>48</v>
      </c>
      <c r="AB46" s="319">
        <v>1.1466049382715999</v>
      </c>
      <c r="AC46" s="480"/>
      <c r="AD46" s="341"/>
      <c r="AE46" s="474"/>
      <c r="AF46" s="481"/>
      <c r="AG46" s="256"/>
      <c r="AH46" s="481"/>
      <c r="AI46" s="474"/>
      <c r="AJ46" s="481"/>
      <c r="AK46" s="256"/>
    </row>
    <row r="47" spans="1:37" ht="12" customHeight="1" x14ac:dyDescent="0.25">
      <c r="A47" s="259"/>
      <c r="B47" s="260"/>
      <c r="C47" s="259"/>
      <c r="D47" s="284"/>
      <c r="E47" s="239"/>
      <c r="F47" s="236"/>
      <c r="G47" s="199"/>
      <c r="H47" s="102"/>
      <c r="I47" s="286"/>
      <c r="J47" s="286"/>
      <c r="K47" s="313"/>
      <c r="L47" s="309"/>
      <c r="M47" s="265">
        <v>45015</v>
      </c>
      <c r="N47" s="304"/>
      <c r="S47" s="292"/>
      <c r="T47" s="284"/>
      <c r="U47" s="250"/>
      <c r="V47" s="270"/>
      <c r="W47" s="271" t="s">
        <v>389</v>
      </c>
      <c r="X47" s="270"/>
      <c r="Y47" s="303">
        <v>200</v>
      </c>
      <c r="Z47" s="273" t="s">
        <v>609</v>
      </c>
      <c r="AA47" s="259" t="s">
        <v>60</v>
      </c>
      <c r="AB47" s="319">
        <v>1.1273584905660401</v>
      </c>
      <c r="AC47" s="480"/>
      <c r="AD47" s="341"/>
      <c r="AE47" s="474"/>
      <c r="AF47" s="481"/>
      <c r="AG47" s="256"/>
      <c r="AH47" s="481"/>
      <c r="AI47" s="474"/>
      <c r="AJ47" s="481"/>
      <c r="AK47" s="256"/>
    </row>
    <row r="48" spans="1:37" ht="12" customHeight="1" x14ac:dyDescent="0.25">
      <c r="A48" s="275"/>
      <c r="B48" s="276"/>
      <c r="C48" s="259"/>
      <c r="D48" s="284"/>
      <c r="E48" s="239"/>
      <c r="F48" s="236"/>
      <c r="G48" s="199"/>
      <c r="H48" s="102"/>
      <c r="I48" s="286"/>
      <c r="J48" s="286"/>
      <c r="K48" s="105"/>
      <c r="L48" s="309"/>
      <c r="M48" s="265">
        <v>45016</v>
      </c>
      <c r="N48" s="304"/>
      <c r="S48" s="505"/>
      <c r="T48" s="295"/>
      <c r="U48" s="250"/>
      <c r="V48" s="270"/>
      <c r="W48" s="271" t="s">
        <v>390</v>
      </c>
      <c r="X48" s="270"/>
      <c r="Y48" s="303">
        <v>201</v>
      </c>
      <c r="Z48" s="273" t="s">
        <v>609</v>
      </c>
      <c r="AA48" s="259" t="s">
        <v>80</v>
      </c>
      <c r="AB48" s="319">
        <v>1.0434782608695701</v>
      </c>
      <c r="AC48" s="480"/>
      <c r="AD48" s="341"/>
      <c r="AE48" s="474"/>
      <c r="AF48" s="481"/>
      <c r="AG48" s="256"/>
      <c r="AH48" s="481"/>
      <c r="AI48" s="474"/>
      <c r="AJ48" s="481"/>
      <c r="AK48" s="256"/>
    </row>
    <row r="49" spans="1:37" ht="12" customHeight="1" x14ac:dyDescent="0.25">
      <c r="A49" s="275"/>
      <c r="B49" s="276"/>
      <c r="C49" s="298"/>
      <c r="D49" s="199"/>
      <c r="E49" s="239"/>
      <c r="F49" s="239"/>
      <c r="G49" s="311"/>
      <c r="H49" s="102"/>
      <c r="I49" s="286"/>
      <c r="J49" s="286"/>
      <c r="K49" s="105"/>
      <c r="L49" s="309"/>
      <c r="M49" s="265">
        <v>45017</v>
      </c>
      <c r="N49" s="304"/>
      <c r="S49" s="292"/>
      <c r="T49" s="284"/>
      <c r="U49" s="250"/>
      <c r="V49" s="270"/>
      <c r="W49" s="271" t="s">
        <v>391</v>
      </c>
      <c r="X49" s="270"/>
      <c r="Y49" s="303">
        <v>202</v>
      </c>
      <c r="Z49" s="273" t="s">
        <v>609</v>
      </c>
      <c r="AA49" s="259" t="s">
        <v>101</v>
      </c>
      <c r="AB49" s="476">
        <v>1</v>
      </c>
      <c r="AC49" s="480"/>
      <c r="AD49" s="341"/>
      <c r="AE49" s="474"/>
      <c r="AF49" s="481"/>
      <c r="AG49" s="256"/>
      <c r="AH49" s="481"/>
      <c r="AI49" s="474"/>
      <c r="AJ49" s="481"/>
      <c r="AK49" s="256"/>
    </row>
    <row r="50" spans="1:37" ht="12" customHeight="1" x14ac:dyDescent="0.25">
      <c r="A50" s="259"/>
      <c r="B50" s="260"/>
      <c r="C50" s="298"/>
      <c r="D50" s="199"/>
      <c r="E50" s="239"/>
      <c r="F50" s="239"/>
      <c r="G50" s="311"/>
      <c r="H50" s="102"/>
      <c r="I50" s="286"/>
      <c r="J50" s="286"/>
      <c r="K50" s="302"/>
      <c r="L50" s="309"/>
      <c r="M50" s="265">
        <v>45018</v>
      </c>
      <c r="N50" s="304"/>
      <c r="S50" s="505"/>
      <c r="T50" s="295"/>
      <c r="U50" s="250"/>
      <c r="V50" s="270"/>
      <c r="W50" s="271" t="s">
        <v>392</v>
      </c>
      <c r="X50" s="270"/>
      <c r="Y50" s="303">
        <v>203</v>
      </c>
      <c r="Z50" s="273" t="s">
        <v>609</v>
      </c>
      <c r="AA50" s="259" t="s">
        <v>87</v>
      </c>
      <c r="AB50" s="476">
        <v>1</v>
      </c>
      <c r="AC50" s="480"/>
      <c r="AD50" s="341"/>
      <c r="AE50" s="474"/>
      <c r="AF50" s="481"/>
      <c r="AG50" s="256"/>
      <c r="AH50" s="481"/>
      <c r="AI50" s="474"/>
      <c r="AJ50" s="481"/>
      <c r="AK50" s="256"/>
    </row>
    <row r="51" spans="1:37" ht="12" customHeight="1" x14ac:dyDescent="0.25">
      <c r="A51" s="259"/>
      <c r="B51" s="260"/>
      <c r="H51" s="102"/>
      <c r="I51" s="286"/>
      <c r="J51" s="286"/>
      <c r="K51" s="105"/>
      <c r="L51" s="309"/>
      <c r="M51" s="265">
        <v>45019</v>
      </c>
      <c r="N51" s="304"/>
      <c r="S51" s="301"/>
      <c r="T51" s="269"/>
      <c r="U51" s="250"/>
      <c r="V51" s="270"/>
      <c r="W51" s="271" t="s">
        <v>393</v>
      </c>
      <c r="X51" s="270"/>
      <c r="Y51" s="285">
        <v>79921011111</v>
      </c>
      <c r="Z51" s="273" t="s">
        <v>175</v>
      </c>
      <c r="AA51" s="259" t="s">
        <v>83</v>
      </c>
      <c r="AB51" s="319">
        <v>1</v>
      </c>
      <c r="AC51" s="480"/>
      <c r="AD51" s="341"/>
      <c r="AE51" s="474"/>
      <c r="AF51" s="481"/>
      <c r="AG51" s="256"/>
      <c r="AH51" s="481"/>
      <c r="AI51" s="474"/>
      <c r="AJ51" s="481"/>
      <c r="AK51" s="256"/>
    </row>
    <row r="52" spans="1:37" ht="12" customHeight="1" x14ac:dyDescent="0.25">
      <c r="A52" s="259"/>
      <c r="B52" s="260"/>
      <c r="C52" s="312"/>
      <c r="D52" s="199"/>
      <c r="E52" s="239"/>
      <c r="F52" s="239"/>
      <c r="G52" s="311"/>
      <c r="H52" s="102"/>
      <c r="I52" s="286"/>
      <c r="J52" s="286"/>
      <c r="K52" s="105"/>
      <c r="L52" s="309"/>
      <c r="M52" s="265">
        <v>45020</v>
      </c>
      <c r="N52" s="304"/>
      <c r="S52" s="505"/>
      <c r="T52" s="285"/>
      <c r="U52" s="250"/>
      <c r="V52" s="270"/>
      <c r="W52" s="271" t="s">
        <v>394</v>
      </c>
      <c r="X52" s="270"/>
      <c r="Y52" s="285">
        <v>79921011250</v>
      </c>
      <c r="Z52" s="273" t="s">
        <v>175</v>
      </c>
      <c r="AA52" s="259" t="s">
        <v>111</v>
      </c>
      <c r="AB52" s="476">
        <v>1</v>
      </c>
      <c r="AC52" s="480"/>
      <c r="AD52" s="341"/>
      <c r="AE52" s="474"/>
      <c r="AF52" s="481"/>
      <c r="AG52" s="256"/>
      <c r="AH52" s="481"/>
      <c r="AI52" s="474"/>
      <c r="AJ52" s="481"/>
      <c r="AK52" s="256"/>
    </row>
    <row r="53" spans="1:37" ht="12" customHeight="1" x14ac:dyDescent="0.25">
      <c r="A53" s="259"/>
      <c r="B53" s="260"/>
      <c r="C53" s="259"/>
      <c r="D53" s="199"/>
      <c r="E53" s="239"/>
      <c r="F53" s="239"/>
      <c r="G53" s="199"/>
      <c r="H53" s="102"/>
      <c r="I53" s="286"/>
      <c r="J53" s="286"/>
      <c r="K53" s="105"/>
      <c r="L53" s="309"/>
      <c r="M53" s="265">
        <v>45021</v>
      </c>
      <c r="N53" s="304"/>
      <c r="S53" s="301"/>
      <c r="T53" s="269"/>
      <c r="U53" s="250"/>
      <c r="V53" s="270"/>
      <c r="W53" s="271" t="s">
        <v>395</v>
      </c>
      <c r="X53" s="270"/>
      <c r="Y53" s="285">
        <v>79921011500</v>
      </c>
      <c r="Z53" s="273" t="s">
        <v>175</v>
      </c>
      <c r="AA53" s="312" t="s">
        <v>114</v>
      </c>
      <c r="AB53" s="477">
        <v>1</v>
      </c>
      <c r="AC53" s="480"/>
      <c r="AD53" s="341"/>
      <c r="AE53" s="474"/>
      <c r="AF53" s="481"/>
      <c r="AG53" s="256"/>
      <c r="AH53" s="481"/>
      <c r="AI53" s="474"/>
      <c r="AJ53" s="481"/>
      <c r="AK53" s="256"/>
    </row>
    <row r="54" spans="1:37" ht="12" customHeight="1" x14ac:dyDescent="0.25">
      <c r="A54" s="259"/>
      <c r="B54" s="260"/>
      <c r="C54" s="259"/>
      <c r="D54" s="199"/>
      <c r="E54" s="239"/>
      <c r="F54" s="239"/>
      <c r="G54" s="199"/>
      <c r="H54" s="102"/>
      <c r="I54" s="286"/>
      <c r="J54" s="286"/>
      <c r="K54" s="302"/>
      <c r="L54" s="309"/>
      <c r="M54" s="265">
        <v>45022</v>
      </c>
      <c r="N54" s="304"/>
      <c r="S54" s="505"/>
      <c r="T54" s="314"/>
      <c r="U54" s="250"/>
      <c r="V54" s="270"/>
      <c r="W54" s="271" t="s">
        <v>396</v>
      </c>
      <c r="X54" s="270"/>
      <c r="Y54" s="285">
        <v>79921013000</v>
      </c>
      <c r="Z54" s="273" t="s">
        <v>175</v>
      </c>
      <c r="AA54" s="312" t="s">
        <v>115</v>
      </c>
      <c r="AB54" s="477">
        <v>1</v>
      </c>
      <c r="AC54" s="480"/>
      <c r="AD54" s="341"/>
      <c r="AE54" s="474"/>
      <c r="AF54" s="481"/>
      <c r="AG54" s="256"/>
      <c r="AH54" s="481"/>
      <c r="AI54" s="474"/>
      <c r="AJ54" s="481"/>
      <c r="AK54" s="256"/>
    </row>
    <row r="55" spans="1:37" ht="12" customHeight="1" x14ac:dyDescent="0.25">
      <c r="A55" s="259"/>
      <c r="B55" s="260"/>
      <c r="C55" s="259"/>
      <c r="D55" s="199"/>
      <c r="E55" s="239"/>
      <c r="F55" s="239"/>
      <c r="G55" s="199"/>
      <c r="H55" s="102"/>
      <c r="I55" s="286"/>
      <c r="J55" s="286"/>
      <c r="K55" s="313"/>
      <c r="L55" s="309"/>
      <c r="M55" s="265">
        <v>45023</v>
      </c>
      <c r="N55" s="304"/>
      <c r="S55" s="301"/>
      <c r="T55" s="269"/>
      <c r="U55" s="250"/>
      <c r="V55" s="270"/>
      <c r="W55" s="271" t="s">
        <v>397</v>
      </c>
      <c r="X55" s="270"/>
      <c r="Y55" s="285">
        <v>79921017501</v>
      </c>
      <c r="Z55" s="273" t="s">
        <v>175</v>
      </c>
      <c r="AA55" s="312" t="s">
        <v>116</v>
      </c>
      <c r="AB55" s="477">
        <v>1</v>
      </c>
      <c r="AC55" s="480"/>
      <c r="AD55" s="341"/>
      <c r="AE55" s="474"/>
      <c r="AF55" s="481"/>
      <c r="AG55" s="256"/>
      <c r="AH55" s="481"/>
      <c r="AI55" s="474"/>
      <c r="AJ55" s="481"/>
      <c r="AK55" s="256"/>
    </row>
    <row r="56" spans="1:37" ht="12" customHeight="1" x14ac:dyDescent="0.25">
      <c r="A56" s="259"/>
      <c r="B56" s="260"/>
      <c r="C56" s="259"/>
      <c r="D56" s="199"/>
      <c r="E56" s="239"/>
      <c r="F56" s="239"/>
      <c r="G56" s="199"/>
      <c r="H56" s="102"/>
      <c r="I56" s="286"/>
      <c r="J56" s="286"/>
      <c r="K56" s="302"/>
      <c r="L56" s="309"/>
      <c r="M56" s="265">
        <v>45024</v>
      </c>
      <c r="N56" s="304"/>
      <c r="S56" s="506"/>
      <c r="T56" s="314"/>
      <c r="U56" s="250"/>
      <c r="V56" s="270"/>
      <c r="W56" s="271" t="s">
        <v>398</v>
      </c>
      <c r="X56" s="270"/>
      <c r="Y56" s="315">
        <v>815421011401</v>
      </c>
      <c r="Z56" s="273" t="s">
        <v>174</v>
      </c>
      <c r="AA56" s="259" t="s">
        <v>70</v>
      </c>
      <c r="AB56" s="319">
        <v>0.98583877995642699</v>
      </c>
      <c r="AC56" s="480"/>
      <c r="AD56" s="341"/>
      <c r="AE56" s="474"/>
      <c r="AF56" s="481"/>
      <c r="AG56" s="256"/>
      <c r="AH56" s="481"/>
      <c r="AI56" s="474"/>
      <c r="AJ56" s="481"/>
      <c r="AK56" s="256"/>
    </row>
    <row r="57" spans="1:37" ht="12" customHeight="1" x14ac:dyDescent="0.25">
      <c r="A57" s="259"/>
      <c r="B57" s="260"/>
      <c r="H57" s="102"/>
      <c r="I57" s="286"/>
      <c r="J57" s="286"/>
      <c r="K57" s="106"/>
      <c r="L57" s="270"/>
      <c r="M57" s="265">
        <v>45025</v>
      </c>
      <c r="N57" s="304"/>
      <c r="S57" s="301"/>
      <c r="T57" s="316"/>
      <c r="U57" s="250"/>
      <c r="V57" s="270"/>
      <c r="W57" s="271" t="s">
        <v>399</v>
      </c>
      <c r="X57" s="270"/>
      <c r="Y57" s="285">
        <v>79921054540</v>
      </c>
      <c r="Z57" s="273" t="s">
        <v>175</v>
      </c>
      <c r="AA57" s="259" t="s">
        <v>30</v>
      </c>
      <c r="AB57" s="319">
        <v>0.94938271604938296</v>
      </c>
      <c r="AC57" s="480"/>
      <c r="AD57" s="341"/>
      <c r="AE57" s="474"/>
      <c r="AF57" s="481"/>
      <c r="AG57" s="256"/>
      <c r="AH57" s="481"/>
      <c r="AI57" s="474"/>
      <c r="AJ57" s="481"/>
      <c r="AK57" s="256"/>
    </row>
    <row r="58" spans="1:37" ht="12" customHeight="1" x14ac:dyDescent="0.25">
      <c r="A58" s="259"/>
      <c r="B58" s="260"/>
      <c r="C58" s="259"/>
      <c r="D58" s="199"/>
      <c r="E58" s="239"/>
      <c r="F58" s="239"/>
      <c r="G58" s="199"/>
      <c r="H58" s="102"/>
      <c r="I58" s="286"/>
      <c r="J58" s="286"/>
      <c r="K58" s="308"/>
      <c r="L58" s="270"/>
      <c r="M58" s="265">
        <v>45026</v>
      </c>
      <c r="N58" s="304"/>
      <c r="S58" s="507"/>
      <c r="T58" s="285"/>
      <c r="U58" s="250"/>
      <c r="V58" s="270"/>
      <c r="W58" s="271" t="s">
        <v>400</v>
      </c>
      <c r="X58" s="270"/>
      <c r="Y58" s="285">
        <v>79921054546</v>
      </c>
      <c r="Z58" s="273" t="s">
        <v>175</v>
      </c>
      <c r="AA58" s="259" t="s">
        <v>40</v>
      </c>
      <c r="AB58" s="319">
        <v>0.67760942760942799</v>
      </c>
      <c r="AC58" s="480"/>
      <c r="AD58" s="341"/>
      <c r="AE58" s="474"/>
      <c r="AF58" s="481"/>
      <c r="AG58" s="256"/>
      <c r="AH58" s="481"/>
      <c r="AI58" s="250"/>
      <c r="AJ58" s="481"/>
      <c r="AK58" s="256"/>
    </row>
    <row r="59" spans="1:37" ht="12" customHeight="1" x14ac:dyDescent="0.25">
      <c r="A59" s="259"/>
      <c r="B59" s="260"/>
      <c r="C59" s="259"/>
      <c r="D59" s="268"/>
      <c r="E59" s="239"/>
      <c r="F59" s="239"/>
      <c r="G59" s="199"/>
      <c r="H59" s="102"/>
      <c r="I59" s="286"/>
      <c r="J59" s="286"/>
      <c r="K59" s="106"/>
      <c r="L59" s="270"/>
      <c r="M59" s="265">
        <v>45027</v>
      </c>
      <c r="N59" s="304"/>
      <c r="S59" s="508"/>
      <c r="T59" s="317"/>
      <c r="U59" s="250"/>
      <c r="V59" s="270"/>
      <c r="W59" s="271" t="s">
        <v>401</v>
      </c>
      <c r="X59" s="270"/>
      <c r="Y59" s="285">
        <v>79921054547</v>
      </c>
      <c r="Z59" s="273" t="s">
        <v>175</v>
      </c>
      <c r="AA59" s="259" t="s">
        <v>52</v>
      </c>
      <c r="AB59" s="476">
        <v>0.6</v>
      </c>
      <c r="AC59" s="480"/>
      <c r="AD59" s="484"/>
      <c r="AE59" s="474"/>
      <c r="AF59" s="318"/>
      <c r="AG59" s="256"/>
      <c r="AH59" s="318"/>
      <c r="AI59" s="474"/>
      <c r="AJ59" s="318"/>
      <c r="AK59" s="256"/>
    </row>
    <row r="60" spans="1:37" ht="12" customHeight="1" x14ac:dyDescent="0.25">
      <c r="A60" s="259"/>
      <c r="B60" s="260"/>
      <c r="C60" s="275"/>
      <c r="D60" s="268"/>
      <c r="E60" s="239"/>
      <c r="F60" s="240"/>
      <c r="G60" s="311"/>
      <c r="H60" s="102"/>
      <c r="I60" s="286"/>
      <c r="J60" s="286"/>
      <c r="K60" s="106"/>
      <c r="L60" s="270"/>
      <c r="M60" s="265">
        <v>45028</v>
      </c>
      <c r="N60" s="304"/>
      <c r="S60" s="509"/>
      <c r="T60" s="285"/>
      <c r="U60" s="250"/>
      <c r="V60" s="270"/>
      <c r="W60" s="271" t="s">
        <v>402</v>
      </c>
      <c r="X60" s="270"/>
      <c r="Y60" s="285">
        <v>79921055551</v>
      </c>
      <c r="Z60" s="273" t="s">
        <v>175</v>
      </c>
      <c r="AA60" s="259" t="s">
        <v>35</v>
      </c>
      <c r="AB60" s="319">
        <v>0.57098765432098797</v>
      </c>
      <c r="AC60" s="480"/>
      <c r="AD60" s="484"/>
      <c r="AE60" s="474"/>
      <c r="AF60" s="485"/>
      <c r="AG60" s="256"/>
      <c r="AH60" s="485"/>
      <c r="AI60" s="474"/>
      <c r="AJ60" s="485"/>
      <c r="AK60" s="256"/>
    </row>
    <row r="61" spans="1:37" ht="12" customHeight="1" x14ac:dyDescent="0.25">
      <c r="A61" s="259"/>
      <c r="B61" s="260"/>
      <c r="C61" s="275"/>
      <c r="D61" s="268"/>
      <c r="E61" s="239"/>
      <c r="F61" s="239"/>
      <c r="G61" s="199"/>
      <c r="H61" s="102"/>
      <c r="I61" s="286"/>
      <c r="J61" s="286"/>
      <c r="K61" s="106"/>
      <c r="L61" s="270"/>
      <c r="M61" s="265">
        <v>45029</v>
      </c>
      <c r="N61" s="304"/>
      <c r="S61" s="505"/>
      <c r="T61" s="295"/>
      <c r="U61" s="250"/>
      <c r="V61" s="270"/>
      <c r="W61" s="271" t="s">
        <v>403</v>
      </c>
      <c r="X61" s="270"/>
      <c r="Y61" s="285">
        <v>79921055552</v>
      </c>
      <c r="Z61" s="273" t="s">
        <v>175</v>
      </c>
      <c r="AA61" s="259" t="s">
        <v>117</v>
      </c>
      <c r="AB61" s="319">
        <v>0.56666666666666698</v>
      </c>
      <c r="AC61" s="480"/>
      <c r="AD61" s="484"/>
      <c r="AE61" s="474"/>
      <c r="AF61" s="485"/>
      <c r="AG61" s="256"/>
      <c r="AH61" s="485"/>
      <c r="AI61" s="474"/>
      <c r="AJ61" s="485"/>
      <c r="AK61" s="256"/>
    </row>
    <row r="62" spans="1:37" ht="12" customHeight="1" x14ac:dyDescent="0.25">
      <c r="A62" s="275"/>
      <c r="B62" s="276"/>
      <c r="H62" s="102"/>
      <c r="I62" s="286"/>
      <c r="J62" s="286"/>
      <c r="K62" s="106"/>
      <c r="L62" s="270"/>
      <c r="M62" s="265">
        <v>45030</v>
      </c>
      <c r="N62" s="304"/>
      <c r="S62" s="301"/>
      <c r="T62" s="284"/>
      <c r="U62" s="250"/>
      <c r="V62" s="270"/>
      <c r="W62" s="271" t="s">
        <v>404</v>
      </c>
      <c r="X62" s="270"/>
      <c r="Y62" s="285">
        <v>79921055552</v>
      </c>
      <c r="Z62" s="273" t="s">
        <v>175</v>
      </c>
      <c r="AA62" s="259" t="s">
        <v>21</v>
      </c>
      <c r="AB62" s="319">
        <v>0.53563701158202903</v>
      </c>
      <c r="AC62" s="480"/>
      <c r="AD62" s="484"/>
      <c r="AE62" s="474"/>
      <c r="AF62" s="485"/>
      <c r="AG62" s="256"/>
      <c r="AH62" s="485"/>
      <c r="AI62" s="474"/>
      <c r="AJ62" s="485"/>
      <c r="AK62" s="256"/>
    </row>
    <row r="63" spans="1:37" ht="12" customHeight="1" x14ac:dyDescent="0.25">
      <c r="A63" s="275"/>
      <c r="B63" s="276"/>
      <c r="C63" s="259"/>
      <c r="D63" s="315"/>
      <c r="E63" s="239"/>
      <c r="F63" s="103"/>
      <c r="G63" s="104"/>
      <c r="H63" s="102"/>
      <c r="I63" s="286"/>
      <c r="J63" s="286"/>
      <c r="K63" s="308"/>
      <c r="L63" s="270"/>
      <c r="M63" s="265">
        <v>45031</v>
      </c>
      <c r="N63" s="304"/>
      <c r="S63" s="505"/>
      <c r="T63" s="295"/>
      <c r="U63" s="250"/>
      <c r="V63" s="270"/>
      <c r="W63" s="271" t="s">
        <v>405</v>
      </c>
      <c r="X63" s="270"/>
      <c r="Y63" s="285">
        <v>79921055553</v>
      </c>
      <c r="Z63" s="273" t="s">
        <v>175</v>
      </c>
      <c r="AA63" s="290" t="s">
        <v>53</v>
      </c>
      <c r="AB63" s="319">
        <v>0.53144654088050303</v>
      </c>
      <c r="AC63" s="480"/>
      <c r="AD63" s="484"/>
      <c r="AE63" s="474"/>
      <c r="AF63" s="485"/>
      <c r="AG63" s="256"/>
      <c r="AH63" s="485"/>
      <c r="AI63" s="474"/>
      <c r="AJ63" s="485"/>
      <c r="AK63" s="256"/>
    </row>
    <row r="64" spans="1:37" ht="12" customHeight="1" x14ac:dyDescent="0.25">
      <c r="A64" s="259"/>
      <c r="B64" s="260"/>
      <c r="H64" s="102"/>
      <c r="I64" s="286"/>
      <c r="J64" s="286"/>
      <c r="K64" s="308"/>
      <c r="L64" s="270"/>
      <c r="M64" s="265">
        <v>45032</v>
      </c>
      <c r="N64" s="304"/>
      <c r="S64" s="292"/>
      <c r="T64" s="292"/>
      <c r="U64" s="250"/>
      <c r="V64" s="270"/>
      <c r="W64" s="271" t="s">
        <v>406</v>
      </c>
      <c r="X64" s="270"/>
      <c r="Y64" s="285">
        <v>79921055554</v>
      </c>
      <c r="Z64" s="273" t="s">
        <v>175</v>
      </c>
      <c r="AA64" s="259" t="s">
        <v>82</v>
      </c>
      <c r="AB64" s="476">
        <v>0.39010989010989011</v>
      </c>
      <c r="AC64" s="480"/>
      <c r="AD64" s="341"/>
      <c r="AE64" s="474"/>
      <c r="AF64" s="481"/>
      <c r="AG64" s="256"/>
      <c r="AH64" s="481"/>
      <c r="AI64" s="474"/>
      <c r="AJ64" s="481"/>
      <c r="AK64" s="256"/>
    </row>
    <row r="65" spans="1:37" ht="12" customHeight="1" x14ac:dyDescent="0.25">
      <c r="A65" s="259"/>
      <c r="B65" s="260"/>
      <c r="C65" s="259"/>
      <c r="D65" s="199"/>
      <c r="E65" s="239"/>
      <c r="F65" s="239"/>
      <c r="G65" s="199"/>
      <c r="H65" s="102"/>
      <c r="I65" s="286"/>
      <c r="J65" s="286"/>
      <c r="K65" s="106"/>
      <c r="L65" s="270"/>
      <c r="M65" s="265">
        <v>45033</v>
      </c>
      <c r="N65" s="304"/>
      <c r="S65" s="505"/>
      <c r="T65" s="295"/>
      <c r="U65" s="250"/>
      <c r="V65" s="270"/>
      <c r="W65" s="271" t="s">
        <v>407</v>
      </c>
      <c r="X65" s="270"/>
      <c r="Y65" s="285">
        <v>79921055555</v>
      </c>
      <c r="Z65" s="273" t="s">
        <v>175</v>
      </c>
      <c r="AA65" s="259" t="s">
        <v>23</v>
      </c>
      <c r="AB65" s="319">
        <v>0.29689366786141003</v>
      </c>
      <c r="AC65" s="480"/>
      <c r="AD65" s="341"/>
      <c r="AE65" s="474"/>
      <c r="AF65" s="481"/>
      <c r="AG65" s="256"/>
      <c r="AH65" s="481"/>
      <c r="AI65" s="474"/>
      <c r="AJ65" s="481"/>
      <c r="AK65" s="256"/>
    </row>
    <row r="66" spans="1:37" ht="12" customHeight="1" x14ac:dyDescent="0.25">
      <c r="A66" s="259"/>
      <c r="B66" s="260"/>
      <c r="C66" s="259"/>
      <c r="D66" s="199"/>
      <c r="E66" s="239"/>
      <c r="F66" s="239"/>
      <c r="G66" s="199"/>
      <c r="H66" s="102"/>
      <c r="I66" s="286"/>
      <c r="J66" s="286"/>
      <c r="K66" s="106"/>
      <c r="L66" s="270"/>
      <c r="M66" s="265">
        <v>45034</v>
      </c>
      <c r="N66" s="304"/>
      <c r="S66" s="505"/>
      <c r="T66" s="295"/>
      <c r="U66" s="250"/>
      <c r="V66" s="270"/>
      <c r="W66" s="271" t="s">
        <v>408</v>
      </c>
      <c r="X66" s="270"/>
      <c r="Y66" s="285">
        <v>79921082501</v>
      </c>
      <c r="Z66" s="273" t="s">
        <v>175</v>
      </c>
      <c r="AA66" s="259" t="s">
        <v>81</v>
      </c>
      <c r="AB66" s="319">
        <v>0.28835978835978798</v>
      </c>
      <c r="AC66" s="480"/>
      <c r="AD66" s="341"/>
      <c r="AE66" s="474"/>
      <c r="AF66" s="318"/>
      <c r="AG66" s="256"/>
      <c r="AH66" s="318"/>
      <c r="AI66" s="474"/>
      <c r="AJ66" s="318"/>
      <c r="AK66" s="256"/>
    </row>
    <row r="67" spans="1:37" ht="12" customHeight="1" x14ac:dyDescent="0.25">
      <c r="A67" s="259"/>
      <c r="B67" s="260"/>
      <c r="C67" s="259"/>
      <c r="D67" s="199"/>
      <c r="E67" s="239"/>
      <c r="F67" s="239"/>
      <c r="G67" s="199"/>
      <c r="H67" s="102"/>
      <c r="I67" s="286"/>
      <c r="J67" s="286"/>
      <c r="K67" s="106"/>
      <c r="L67" s="270"/>
      <c r="M67" s="265">
        <v>45035</v>
      </c>
      <c r="N67" s="304"/>
      <c r="S67" s="301"/>
      <c r="T67" s="284"/>
      <c r="U67" s="250"/>
      <c r="V67" s="270"/>
      <c r="W67" s="271" t="s">
        <v>409</v>
      </c>
      <c r="X67" s="270"/>
      <c r="Y67" s="285">
        <v>79921082502</v>
      </c>
      <c r="Z67" s="273" t="s">
        <v>175</v>
      </c>
      <c r="AA67" s="259" t="s">
        <v>42</v>
      </c>
      <c r="AB67" s="319">
        <v>0.25555555555555598</v>
      </c>
      <c r="AC67" s="480"/>
      <c r="AD67" s="341"/>
      <c r="AE67" s="486"/>
      <c r="AF67" s="294"/>
      <c r="AG67" s="487"/>
      <c r="AH67" s="294"/>
      <c r="AI67" s="488"/>
      <c r="AJ67" s="294"/>
      <c r="AK67" s="250"/>
    </row>
    <row r="68" spans="1:37" ht="12" customHeight="1" x14ac:dyDescent="0.25">
      <c r="A68" s="259"/>
      <c r="B68" s="260"/>
      <c r="C68" s="259"/>
      <c r="D68" s="199"/>
      <c r="E68" s="239"/>
      <c r="F68" s="239"/>
      <c r="G68" s="199"/>
      <c r="H68" s="102"/>
      <c r="I68" s="286"/>
      <c r="J68" s="286"/>
      <c r="K68" s="106"/>
      <c r="L68" s="270"/>
      <c r="M68" s="265">
        <v>45036</v>
      </c>
      <c r="N68" s="304"/>
      <c r="S68" s="292"/>
      <c r="T68" s="292"/>
      <c r="U68" s="250"/>
      <c r="V68" s="270"/>
      <c r="W68" s="271" t="s">
        <v>410</v>
      </c>
      <c r="X68" s="270"/>
      <c r="Y68" s="303">
        <v>46000</v>
      </c>
      <c r="Z68" s="273" t="s">
        <v>173</v>
      </c>
      <c r="AA68" s="259" t="s">
        <v>31</v>
      </c>
      <c r="AB68" s="319">
        <v>4.8</v>
      </c>
      <c r="AC68" s="480"/>
      <c r="AD68" s="341"/>
      <c r="AE68" s="486"/>
      <c r="AF68" s="341"/>
      <c r="AG68" s="487"/>
      <c r="AH68" s="341"/>
      <c r="AI68" s="488"/>
      <c r="AJ68" s="341"/>
      <c r="AK68" s="250"/>
    </row>
    <row r="69" spans="1:37" ht="12" customHeight="1" x14ac:dyDescent="0.25">
      <c r="A69" s="259"/>
      <c r="B69" s="260"/>
      <c r="C69" s="259"/>
      <c r="D69" s="199"/>
      <c r="E69" s="239"/>
      <c r="F69" s="239"/>
      <c r="G69" s="199"/>
      <c r="H69" s="102"/>
      <c r="I69" s="286"/>
      <c r="J69" s="286"/>
      <c r="K69" s="106"/>
      <c r="L69" s="270"/>
      <c r="M69" s="265">
        <v>45037</v>
      </c>
      <c r="N69" s="304"/>
      <c r="S69" s="505"/>
      <c r="T69" s="295"/>
      <c r="U69" s="250"/>
      <c r="V69" s="270"/>
      <c r="W69" s="271" t="s">
        <v>411</v>
      </c>
      <c r="X69" s="270"/>
      <c r="Y69" s="303">
        <v>46001</v>
      </c>
      <c r="Z69" s="273" t="s">
        <v>173</v>
      </c>
      <c r="AA69" s="259" t="s">
        <v>68</v>
      </c>
      <c r="AB69" s="319">
        <v>0.21333333333333299</v>
      </c>
      <c r="AC69" s="480"/>
      <c r="AD69" s="341"/>
      <c r="AE69" s="486"/>
      <c r="AF69" s="341"/>
      <c r="AG69" s="487"/>
      <c r="AH69" s="341"/>
      <c r="AI69" s="488"/>
      <c r="AJ69" s="341"/>
      <c r="AK69" s="250"/>
    </row>
    <row r="70" spans="1:37" ht="12" customHeight="1" x14ac:dyDescent="0.25">
      <c r="A70" s="259"/>
      <c r="B70" s="260"/>
      <c r="C70" s="259"/>
      <c r="D70" s="199"/>
      <c r="E70" s="239"/>
      <c r="F70" s="239"/>
      <c r="G70" s="199"/>
      <c r="H70" s="102"/>
      <c r="I70" s="286"/>
      <c r="J70" s="286"/>
      <c r="K70" s="106"/>
      <c r="L70" s="270"/>
      <c r="M70" s="265">
        <v>45038</v>
      </c>
      <c r="N70" s="304"/>
      <c r="S70" s="505"/>
      <c r="T70" s="295"/>
      <c r="U70" s="250"/>
      <c r="V70" s="270"/>
      <c r="W70" s="271" t="s">
        <v>412</v>
      </c>
      <c r="X70" s="270"/>
      <c r="Y70" s="303">
        <v>46002</v>
      </c>
      <c r="Z70" s="273" t="s">
        <v>173</v>
      </c>
      <c r="AA70" s="259" t="s">
        <v>44</v>
      </c>
      <c r="AB70" s="319">
        <v>0.19191919191919199</v>
      </c>
      <c r="AC70" s="480"/>
      <c r="AD70" s="489"/>
      <c r="AE70" s="486"/>
      <c r="AF70" s="294"/>
      <c r="AG70" s="487"/>
      <c r="AH70" s="294"/>
      <c r="AI70" s="488"/>
      <c r="AJ70" s="294"/>
      <c r="AK70" s="250"/>
    </row>
    <row r="71" spans="1:37" ht="12" customHeight="1" x14ac:dyDescent="0.25">
      <c r="A71" s="259"/>
      <c r="B71" s="260"/>
      <c r="C71" s="259"/>
      <c r="D71" s="199"/>
      <c r="E71" s="239"/>
      <c r="F71" s="239"/>
      <c r="G71" s="199"/>
      <c r="H71" s="102"/>
      <c r="I71" s="286"/>
      <c r="J71" s="286"/>
      <c r="K71" s="106"/>
      <c r="L71" s="270"/>
      <c r="M71" s="265">
        <v>45039</v>
      </c>
      <c r="N71" s="304"/>
      <c r="S71" s="505"/>
      <c r="T71" s="295"/>
      <c r="U71" s="250"/>
      <c r="V71" s="270"/>
      <c r="W71" s="271" t="s">
        <v>413</v>
      </c>
      <c r="X71" s="270"/>
      <c r="Y71" s="303">
        <v>56000</v>
      </c>
      <c r="Z71" s="273" t="s">
        <v>173</v>
      </c>
      <c r="AA71" s="259" t="s">
        <v>125</v>
      </c>
      <c r="AB71" s="319">
        <v>0.182389937106918</v>
      </c>
      <c r="AC71" s="480"/>
      <c r="AD71" s="341"/>
      <c r="AE71" s="486"/>
      <c r="AF71" s="341"/>
      <c r="AG71" s="487"/>
      <c r="AH71" s="341"/>
      <c r="AI71" s="488"/>
      <c r="AJ71" s="341"/>
      <c r="AK71" s="250"/>
    </row>
    <row r="72" spans="1:37" ht="12" customHeight="1" x14ac:dyDescent="0.25">
      <c r="A72" s="259"/>
      <c r="B72" s="260"/>
      <c r="C72" s="259"/>
      <c r="D72" s="199"/>
      <c r="E72" s="239"/>
      <c r="F72" s="239"/>
      <c r="G72" s="199"/>
      <c r="H72" s="102"/>
      <c r="I72" s="286"/>
      <c r="J72" s="286"/>
      <c r="K72" s="308"/>
      <c r="L72" s="270"/>
      <c r="M72" s="265">
        <v>45040</v>
      </c>
      <c r="N72" s="304"/>
      <c r="S72" s="505"/>
      <c r="T72" s="295"/>
      <c r="U72" s="250"/>
      <c r="V72" s="270"/>
      <c r="W72" s="271" t="s">
        <v>414</v>
      </c>
      <c r="X72" s="270"/>
      <c r="Y72" s="303">
        <v>56001</v>
      </c>
      <c r="Z72" s="273" t="s">
        <v>173</v>
      </c>
      <c r="AA72" s="259" t="s">
        <v>78</v>
      </c>
      <c r="AB72" s="319">
        <v>0.18181818181818199</v>
      </c>
      <c r="AC72" s="480"/>
      <c r="AD72" s="342"/>
      <c r="AE72" s="486"/>
      <c r="AF72" s="342"/>
      <c r="AG72" s="487"/>
      <c r="AH72" s="342"/>
      <c r="AI72" s="488"/>
      <c r="AJ72" s="342"/>
      <c r="AK72" s="250"/>
    </row>
    <row r="73" spans="1:37" ht="12" customHeight="1" x14ac:dyDescent="0.25">
      <c r="A73" s="275"/>
      <c r="B73" s="260"/>
      <c r="C73" s="259"/>
      <c r="D73" s="199"/>
      <c r="E73" s="239"/>
      <c r="F73" s="239"/>
      <c r="G73" s="199"/>
      <c r="H73" s="102"/>
      <c r="I73" s="286"/>
      <c r="J73" s="286"/>
      <c r="K73" s="106"/>
      <c r="L73" s="270"/>
      <c r="M73" s="265">
        <v>45041</v>
      </c>
      <c r="N73" s="304"/>
      <c r="S73" s="301"/>
      <c r="T73" s="320"/>
      <c r="U73" s="250"/>
      <c r="V73" s="270"/>
      <c r="W73" s="271" t="s">
        <v>415</v>
      </c>
      <c r="X73" s="270"/>
      <c r="Y73" s="303">
        <v>56002</v>
      </c>
      <c r="Z73" s="273" t="s">
        <v>173</v>
      </c>
      <c r="AA73" s="259" t="s">
        <v>47</v>
      </c>
      <c r="AB73" s="319">
        <v>0.169312169312169</v>
      </c>
      <c r="AC73" s="480"/>
      <c r="AD73" s="489"/>
      <c r="AE73" s="486"/>
      <c r="AF73" s="490"/>
      <c r="AH73" s="490"/>
      <c r="AI73" s="488"/>
      <c r="AJ73" s="490"/>
      <c r="AK73" s="250"/>
    </row>
    <row r="74" spans="1:37" ht="12" customHeight="1" x14ac:dyDescent="0.25">
      <c r="A74" s="259"/>
      <c r="B74" s="260"/>
      <c r="C74" s="259"/>
      <c r="D74" s="199"/>
      <c r="E74" s="239"/>
      <c r="F74" s="239"/>
      <c r="G74" s="199"/>
      <c r="H74" s="102"/>
      <c r="I74" s="286"/>
      <c r="J74" s="286"/>
      <c r="K74" s="308"/>
      <c r="L74" s="270"/>
      <c r="M74" s="265">
        <v>45042</v>
      </c>
      <c r="N74" s="304"/>
      <c r="S74" s="299"/>
      <c r="T74" s="268"/>
      <c r="U74" s="250"/>
      <c r="V74" s="270"/>
      <c r="W74" s="271" t="s">
        <v>416</v>
      </c>
      <c r="X74" s="270"/>
      <c r="Y74" s="303">
        <v>56003</v>
      </c>
      <c r="Z74" s="273" t="s">
        <v>173</v>
      </c>
      <c r="AA74" s="259" t="s">
        <v>37</v>
      </c>
      <c r="AB74" s="319">
        <v>0.16666666666666699</v>
      </c>
      <c r="AC74" s="480"/>
      <c r="AD74" s="341"/>
      <c r="AE74" s="486"/>
      <c r="AF74" s="294"/>
      <c r="AH74" s="294"/>
      <c r="AI74" s="488"/>
      <c r="AJ74" s="294"/>
      <c r="AK74" s="250"/>
    </row>
    <row r="75" spans="1:37" ht="12" customHeight="1" x14ac:dyDescent="0.25">
      <c r="A75" s="259"/>
      <c r="B75" s="260"/>
      <c r="C75" s="259"/>
      <c r="D75" s="199"/>
      <c r="E75" s="239"/>
      <c r="F75" s="239"/>
      <c r="G75" s="199"/>
      <c r="H75" s="102"/>
      <c r="I75" s="286"/>
      <c r="J75" s="286"/>
      <c r="K75" s="308"/>
      <c r="L75" s="270"/>
      <c r="M75" s="265">
        <v>45043</v>
      </c>
      <c r="N75" s="304"/>
      <c r="S75" s="505"/>
      <c r="T75" s="295"/>
      <c r="U75" s="250"/>
      <c r="V75" s="270"/>
      <c r="W75" s="271" t="s">
        <v>417</v>
      </c>
      <c r="X75" s="270"/>
      <c r="Y75" s="303">
        <v>86000</v>
      </c>
      <c r="Z75" s="273" t="s">
        <v>173</v>
      </c>
      <c r="AA75" s="259" t="s">
        <v>124</v>
      </c>
      <c r="AB75" s="319">
        <v>0.16352201257861601</v>
      </c>
      <c r="AC75" s="480"/>
      <c r="AD75" s="341"/>
      <c r="AE75" s="486"/>
      <c r="AF75" s="294"/>
      <c r="AG75" s="487"/>
      <c r="AH75" s="294"/>
      <c r="AI75" s="488"/>
      <c r="AJ75" s="294"/>
      <c r="AK75" s="250"/>
    </row>
    <row r="76" spans="1:37" ht="12" customHeight="1" x14ac:dyDescent="0.25">
      <c r="A76" s="259"/>
      <c r="B76" s="276"/>
      <c r="C76" s="259"/>
      <c r="D76" s="199"/>
      <c r="E76" s="239"/>
      <c r="F76" s="239"/>
      <c r="G76" s="199"/>
      <c r="H76" s="102"/>
      <c r="I76" s="286"/>
      <c r="J76" s="286"/>
      <c r="K76" s="308"/>
      <c r="L76" s="270"/>
      <c r="M76" s="265">
        <v>45044</v>
      </c>
      <c r="N76" s="304"/>
      <c r="S76" s="301"/>
      <c r="T76" s="268"/>
      <c r="U76" s="250"/>
      <c r="V76" s="270"/>
      <c r="W76" s="271" t="s">
        <v>418</v>
      </c>
      <c r="X76" s="270"/>
      <c r="Y76" s="303">
        <v>86001</v>
      </c>
      <c r="Z76" s="273" t="s">
        <v>173</v>
      </c>
      <c r="AA76" s="259" t="s">
        <v>63</v>
      </c>
      <c r="AB76" s="319">
        <v>0.13888888888888901</v>
      </c>
      <c r="AC76" s="480"/>
      <c r="AD76" s="341"/>
      <c r="AE76" s="486"/>
      <c r="AF76" s="294"/>
      <c r="AG76" s="487"/>
      <c r="AH76" s="294"/>
      <c r="AI76" s="488"/>
      <c r="AJ76" s="294"/>
      <c r="AK76" s="250"/>
    </row>
    <row r="77" spans="1:37" ht="12" customHeight="1" x14ac:dyDescent="0.25">
      <c r="A77" s="275"/>
      <c r="B77" s="276"/>
      <c r="C77" s="259"/>
      <c r="D77" s="199"/>
      <c r="E77" s="239"/>
      <c r="F77" s="239"/>
      <c r="G77" s="199"/>
      <c r="H77" s="102"/>
      <c r="I77" s="286"/>
      <c r="J77" s="286"/>
      <c r="K77" s="308"/>
      <c r="L77" s="270"/>
      <c r="M77" s="265">
        <v>45045</v>
      </c>
      <c r="N77" s="304"/>
      <c r="S77" s="505"/>
      <c r="T77" s="295"/>
      <c r="U77" s="250"/>
      <c r="V77" s="270"/>
      <c r="W77" s="271" t="s">
        <v>419</v>
      </c>
      <c r="X77" s="270"/>
      <c r="Y77" s="303">
        <v>601123</v>
      </c>
      <c r="Z77" s="273" t="s">
        <v>174</v>
      </c>
      <c r="AA77" s="259" t="s">
        <v>22</v>
      </c>
      <c r="AB77" s="319">
        <v>4.0999999999999996</v>
      </c>
      <c r="AC77" s="480"/>
      <c r="AD77" s="341"/>
      <c r="AE77" s="486"/>
      <c r="AF77" s="294"/>
      <c r="AG77" s="487"/>
      <c r="AH77" s="294"/>
      <c r="AI77" s="488"/>
      <c r="AJ77" s="294"/>
      <c r="AK77" s="250"/>
    </row>
    <row r="78" spans="1:37" ht="12" customHeight="1" x14ac:dyDescent="0.25">
      <c r="A78" s="275"/>
      <c r="B78" s="276"/>
      <c r="C78" s="259"/>
      <c r="D78" s="199"/>
      <c r="E78" s="239"/>
      <c r="F78" s="239"/>
      <c r="G78" s="199"/>
      <c r="H78" s="102"/>
      <c r="I78" s="286"/>
      <c r="J78" s="286"/>
      <c r="K78" s="308"/>
      <c r="L78" s="270"/>
      <c r="M78" s="265">
        <v>45046</v>
      </c>
      <c r="N78" s="304"/>
      <c r="S78" s="505"/>
      <c r="T78" s="295"/>
      <c r="U78" s="250"/>
      <c r="V78" s="270"/>
      <c r="W78" s="271" t="s">
        <v>229</v>
      </c>
      <c r="X78" s="270"/>
      <c r="Y78" s="303">
        <v>601120</v>
      </c>
      <c r="Z78" s="273" t="s">
        <v>174</v>
      </c>
      <c r="AA78" s="259" t="s">
        <v>77</v>
      </c>
      <c r="AB78" s="319">
        <v>0.12765957446808501</v>
      </c>
      <c r="AC78" s="480"/>
      <c r="AD78" s="491"/>
      <c r="AE78" s="474"/>
      <c r="AF78" s="481"/>
      <c r="AG78" s="474"/>
      <c r="AH78" s="481"/>
      <c r="AI78" s="474"/>
      <c r="AJ78" s="481"/>
      <c r="AK78" s="474"/>
    </row>
    <row r="79" spans="1:37" ht="12" customHeight="1" x14ac:dyDescent="0.25">
      <c r="A79" s="275"/>
      <c r="B79" s="276"/>
      <c r="C79" s="259"/>
      <c r="D79" s="199"/>
      <c r="E79" s="239"/>
      <c r="F79" s="239"/>
      <c r="G79" s="199"/>
      <c r="H79" s="102"/>
      <c r="I79" s="286"/>
      <c r="J79" s="286"/>
      <c r="K79" s="106"/>
      <c r="L79" s="270"/>
      <c r="M79" s="265">
        <v>45047</v>
      </c>
      <c r="N79" s="304"/>
      <c r="S79" s="505"/>
      <c r="T79" s="295"/>
      <c r="U79" s="250"/>
      <c r="V79" s="270"/>
      <c r="W79" s="271" t="s">
        <v>420</v>
      </c>
      <c r="X79" s="270"/>
      <c r="Y79" s="303">
        <v>601122</v>
      </c>
      <c r="Z79" s="273" t="s">
        <v>174</v>
      </c>
      <c r="AA79" s="259" t="s">
        <v>64</v>
      </c>
      <c r="AB79" s="319">
        <v>0.12654320987654299</v>
      </c>
      <c r="AC79" s="480"/>
      <c r="AD79" s="341"/>
      <c r="AE79" s="474"/>
      <c r="AF79" s="481"/>
      <c r="AG79" s="474"/>
      <c r="AH79" s="481"/>
      <c r="AI79" s="474"/>
      <c r="AJ79" s="481"/>
      <c r="AK79" s="474"/>
    </row>
    <row r="80" spans="1:37" ht="12" customHeight="1" x14ac:dyDescent="0.25">
      <c r="A80" s="275"/>
      <c r="B80" s="276"/>
      <c r="C80" s="259"/>
      <c r="D80" s="199"/>
      <c r="E80" s="239"/>
      <c r="F80" s="239"/>
      <c r="G80" s="199"/>
      <c r="H80" s="102"/>
      <c r="I80" s="286"/>
      <c r="J80" s="286"/>
      <c r="K80" s="106"/>
      <c r="L80" s="270"/>
      <c r="M80" s="265">
        <v>45048</v>
      </c>
      <c r="N80" s="304"/>
      <c r="S80" s="505"/>
      <c r="T80" s="295"/>
      <c r="U80" s="250"/>
      <c r="V80" s="270"/>
      <c r="W80" s="271" t="s">
        <v>320</v>
      </c>
      <c r="X80" s="270"/>
      <c r="Y80" s="303">
        <v>601130</v>
      </c>
      <c r="Z80" s="273" t="s">
        <v>174</v>
      </c>
      <c r="AA80" s="259" t="s">
        <v>46</v>
      </c>
      <c r="AB80" s="319">
        <v>0.12549019607843101</v>
      </c>
      <c r="AC80" s="480"/>
      <c r="AD80" s="492"/>
      <c r="AE80" s="474"/>
      <c r="AF80" s="318"/>
      <c r="AG80" s="474"/>
      <c r="AH80" s="318"/>
      <c r="AI80" s="474"/>
      <c r="AJ80" s="318"/>
      <c r="AK80" s="474"/>
    </row>
    <row r="81" spans="1:37" ht="12" customHeight="1" x14ac:dyDescent="0.25">
      <c r="A81" s="259"/>
      <c r="B81" s="260"/>
      <c r="C81" s="259"/>
      <c r="D81" s="199"/>
      <c r="E81" s="239"/>
      <c r="F81" s="239"/>
      <c r="G81" s="199"/>
      <c r="H81" s="102"/>
      <c r="I81" s="286"/>
      <c r="J81" s="286"/>
      <c r="K81" s="308"/>
      <c r="L81" s="270"/>
      <c r="M81" s="265">
        <v>45049</v>
      </c>
      <c r="N81" s="304"/>
      <c r="S81" s="505"/>
      <c r="T81" s="295"/>
      <c r="U81" s="250"/>
      <c r="V81" s="270"/>
      <c r="W81" s="271" t="s">
        <v>421</v>
      </c>
      <c r="X81" s="270"/>
      <c r="Y81" s="285">
        <v>81542101120</v>
      </c>
      <c r="Z81" s="273" t="s">
        <v>174</v>
      </c>
      <c r="AA81" s="259" t="s">
        <v>79</v>
      </c>
      <c r="AB81" s="319">
        <v>0.124579124579125</v>
      </c>
      <c r="AC81" s="480"/>
      <c r="AD81" s="341"/>
      <c r="AE81" s="474"/>
      <c r="AF81" s="493"/>
      <c r="AG81" s="474"/>
      <c r="AH81" s="493"/>
      <c r="AI81" s="474"/>
      <c r="AJ81" s="493"/>
      <c r="AK81" s="474"/>
    </row>
    <row r="82" spans="1:37" ht="12" customHeight="1" x14ac:dyDescent="0.25">
      <c r="A82" s="312"/>
      <c r="B82" s="260"/>
      <c r="C82" s="259"/>
      <c r="D82" s="199"/>
      <c r="E82" s="239"/>
      <c r="F82" s="239"/>
      <c r="G82" s="199"/>
      <c r="H82" s="102"/>
      <c r="I82" s="286"/>
      <c r="J82" s="286"/>
      <c r="K82" s="308"/>
      <c r="L82" s="270"/>
      <c r="M82" s="265">
        <v>45050</v>
      </c>
      <c r="N82" s="304"/>
      <c r="S82" s="505"/>
      <c r="T82" s="295"/>
      <c r="U82" s="250"/>
      <c r="V82" s="270"/>
      <c r="W82" s="271" t="s">
        <v>422</v>
      </c>
      <c r="X82" s="270"/>
      <c r="Y82" s="285">
        <v>81542101121</v>
      </c>
      <c r="Z82" s="273" t="s">
        <v>174</v>
      </c>
      <c r="AA82" s="259" t="s">
        <v>54</v>
      </c>
      <c r="AB82" s="319">
        <v>0.11111111111111099</v>
      </c>
      <c r="AC82" s="480"/>
      <c r="AD82" s="341"/>
      <c r="AE82" s="474"/>
      <c r="AF82" s="318"/>
      <c r="AG82" s="474"/>
      <c r="AH82" s="318"/>
      <c r="AI82" s="474"/>
      <c r="AJ82" s="318"/>
      <c r="AK82" s="474"/>
    </row>
    <row r="83" spans="1:37" ht="12" customHeight="1" x14ac:dyDescent="0.25">
      <c r="A83" s="259"/>
      <c r="B83" s="260"/>
      <c r="C83" s="325"/>
      <c r="D83" s="268"/>
      <c r="E83" s="239"/>
      <c r="F83" s="386"/>
      <c r="G83" s="199"/>
      <c r="H83" s="102"/>
      <c r="I83" s="286"/>
      <c r="J83" s="286"/>
      <c r="K83" s="308"/>
      <c r="L83" s="270"/>
      <c r="M83" s="265">
        <v>45051</v>
      </c>
      <c r="N83" s="304"/>
      <c r="S83" s="505"/>
      <c r="T83" s="295"/>
      <c r="U83" s="250"/>
      <c r="V83" s="270"/>
      <c r="W83" s="271" t="s">
        <v>423</v>
      </c>
      <c r="X83" s="270"/>
      <c r="Y83" s="285">
        <v>81542101122</v>
      </c>
      <c r="Z83" s="273" t="s">
        <v>174</v>
      </c>
      <c r="AA83" s="259" t="s">
        <v>66</v>
      </c>
      <c r="AB83" s="319">
        <v>9.2592592592592601E-2</v>
      </c>
      <c r="AC83" s="480"/>
      <c r="AD83" s="341"/>
      <c r="AE83" s="474"/>
      <c r="AF83" s="318"/>
      <c r="AG83" s="474"/>
      <c r="AH83" s="318"/>
      <c r="AI83" s="474"/>
      <c r="AJ83" s="318"/>
      <c r="AK83" s="474"/>
    </row>
    <row r="84" spans="1:37" ht="12" customHeight="1" x14ac:dyDescent="0.25">
      <c r="A84" s="259"/>
      <c r="B84" s="260"/>
      <c r="C84" s="388"/>
      <c r="D84" s="471"/>
      <c r="E84" s="286"/>
      <c r="F84" s="286"/>
      <c r="G84" s="286"/>
      <c r="H84" s="102"/>
      <c r="I84" s="286"/>
      <c r="J84" s="286"/>
      <c r="K84" s="286"/>
      <c r="L84" s="270"/>
      <c r="M84" s="265">
        <v>45052</v>
      </c>
      <c r="N84" s="304"/>
      <c r="S84" s="505"/>
      <c r="T84" s="295"/>
      <c r="U84" s="250"/>
      <c r="V84" s="270"/>
      <c r="W84" s="271" t="s">
        <v>424</v>
      </c>
      <c r="X84" s="270"/>
      <c r="Y84" s="285">
        <v>81542101123</v>
      </c>
      <c r="Z84" s="273" t="s">
        <v>174</v>
      </c>
      <c r="AA84" s="259" t="s">
        <v>65</v>
      </c>
      <c r="AB84" s="319">
        <v>8.37359098228663E-2</v>
      </c>
      <c r="AC84" s="480"/>
      <c r="AD84" s="341"/>
      <c r="AE84" s="474"/>
      <c r="AF84" s="318"/>
      <c r="AG84" s="474"/>
      <c r="AH84" s="318"/>
      <c r="AI84" s="474"/>
      <c r="AJ84" s="318"/>
      <c r="AK84" s="474"/>
    </row>
    <row r="85" spans="1:37" ht="12" customHeight="1" x14ac:dyDescent="0.25">
      <c r="A85" s="259"/>
      <c r="B85" s="260"/>
      <c r="C85" s="388"/>
      <c r="D85" s="471"/>
      <c r="E85" s="286"/>
      <c r="F85" s="286"/>
      <c r="G85" s="286"/>
      <c r="H85" s="102"/>
      <c r="I85" s="286"/>
      <c r="J85" s="286"/>
      <c r="K85" s="308"/>
      <c r="L85" s="270"/>
      <c r="M85" s="265">
        <v>45053</v>
      </c>
      <c r="N85" s="304"/>
      <c r="S85" s="505"/>
      <c r="T85" s="295"/>
      <c r="U85" s="250"/>
      <c r="V85" s="270"/>
      <c r="W85" s="271" t="s">
        <v>294</v>
      </c>
      <c r="X85" s="270"/>
      <c r="Y85" s="285">
        <v>81542101124</v>
      </c>
      <c r="Z85" s="273" t="s">
        <v>174</v>
      </c>
      <c r="AA85" s="259" t="s">
        <v>71</v>
      </c>
      <c r="AB85" s="319">
        <v>8.2990397805212598E-2</v>
      </c>
      <c r="AC85" s="480"/>
      <c r="AD85" s="341"/>
      <c r="AE85" s="474"/>
      <c r="AF85" s="318"/>
      <c r="AG85" s="474"/>
      <c r="AH85" s="318"/>
      <c r="AI85" s="474"/>
      <c r="AJ85" s="318"/>
      <c r="AK85" s="474"/>
    </row>
    <row r="86" spans="1:37" ht="12" customHeight="1" x14ac:dyDescent="0.25">
      <c r="A86" s="259"/>
      <c r="B86" s="260"/>
      <c r="C86" s="388"/>
      <c r="D86" s="471"/>
      <c r="E86" s="239"/>
      <c r="F86" s="322"/>
      <c r="G86" s="322"/>
      <c r="H86" s="103"/>
      <c r="I86" s="286"/>
      <c r="J86" s="286"/>
      <c r="K86" s="308"/>
      <c r="L86" s="270"/>
      <c r="M86" s="265">
        <v>45054</v>
      </c>
      <c r="N86" s="304"/>
      <c r="S86" s="301"/>
      <c r="T86" s="320"/>
      <c r="U86" s="250"/>
      <c r="V86" s="270"/>
      <c r="W86" s="271" t="s">
        <v>425</v>
      </c>
      <c r="X86" s="270"/>
      <c r="Y86" s="285">
        <v>81542101125</v>
      </c>
      <c r="Z86" s="273" t="s">
        <v>174</v>
      </c>
      <c r="AA86" s="259" t="s">
        <v>61</v>
      </c>
      <c r="AB86" s="478">
        <v>5.9748427672956003E-2</v>
      </c>
      <c r="AC86" s="480"/>
      <c r="AD86" s="341"/>
      <c r="AE86" s="474"/>
      <c r="AF86" s="318"/>
      <c r="AG86" s="474"/>
      <c r="AH86" s="318"/>
      <c r="AI86" s="474"/>
      <c r="AJ86" s="318"/>
      <c r="AK86" s="474"/>
    </row>
    <row r="87" spans="1:37" ht="12" customHeight="1" x14ac:dyDescent="0.25">
      <c r="A87" s="259"/>
      <c r="B87" s="260"/>
      <c r="C87" s="388"/>
      <c r="D87" s="471"/>
      <c r="E87" s="286"/>
      <c r="F87" s="286"/>
      <c r="G87" s="286"/>
      <c r="H87" s="103"/>
      <c r="I87" s="286"/>
      <c r="J87" s="286"/>
      <c r="K87" s="106"/>
      <c r="L87" s="270"/>
      <c r="M87" s="265">
        <v>45055</v>
      </c>
      <c r="N87" s="304"/>
      <c r="S87" s="505"/>
      <c r="T87" s="295"/>
      <c r="U87" s="250"/>
      <c r="V87" s="270"/>
      <c r="W87" s="271" t="s">
        <v>426</v>
      </c>
      <c r="X87" s="270"/>
      <c r="Y87" s="285">
        <v>81542101126</v>
      </c>
      <c r="Z87" s="273" t="s">
        <v>174</v>
      </c>
      <c r="AA87" s="259" t="s">
        <v>73</v>
      </c>
      <c r="AB87" s="319">
        <v>5.8641975308642E-2</v>
      </c>
      <c r="AC87" s="480"/>
      <c r="AD87" s="341"/>
      <c r="AE87" s="474"/>
      <c r="AF87" s="318"/>
      <c r="AG87" s="474"/>
      <c r="AH87" s="318"/>
      <c r="AI87" s="474"/>
      <c r="AJ87" s="318"/>
      <c r="AK87" s="474"/>
    </row>
    <row r="88" spans="1:37" ht="12" customHeight="1" x14ac:dyDescent="0.25">
      <c r="A88" s="259"/>
      <c r="B88" s="260"/>
      <c r="C88" s="388"/>
      <c r="D88" s="471"/>
      <c r="E88" s="286"/>
      <c r="F88" s="286"/>
      <c r="G88" s="286"/>
      <c r="H88" s="103"/>
      <c r="I88" s="286"/>
      <c r="J88" s="286"/>
      <c r="K88" s="106"/>
      <c r="L88" s="270"/>
      <c r="M88" s="265">
        <v>45056</v>
      </c>
      <c r="N88" s="304"/>
      <c r="S88" s="505"/>
      <c r="T88" s="295"/>
      <c r="U88" s="250"/>
      <c r="V88" s="270"/>
      <c r="W88" s="271" t="s">
        <v>427</v>
      </c>
      <c r="X88" s="270"/>
      <c r="Y88" s="285">
        <v>81542101127</v>
      </c>
      <c r="Z88" s="273" t="s">
        <v>174</v>
      </c>
      <c r="AA88" s="259" t="s">
        <v>85</v>
      </c>
      <c r="AB88" s="319">
        <v>4.2553191489361701E-2</v>
      </c>
      <c r="AC88" s="480"/>
      <c r="AD88" s="341"/>
      <c r="AE88" s="474"/>
      <c r="AF88" s="318"/>
      <c r="AG88" s="474"/>
      <c r="AH88" s="318"/>
      <c r="AI88" s="474"/>
      <c r="AJ88" s="318"/>
      <c r="AK88" s="474"/>
    </row>
    <row r="89" spans="1:37" ht="12" customHeight="1" x14ac:dyDescent="0.25">
      <c r="A89" s="261"/>
      <c r="B89" s="276"/>
      <c r="C89" s="388"/>
      <c r="D89" s="471"/>
      <c r="E89" s="286"/>
      <c r="F89" s="286"/>
      <c r="G89" s="286"/>
      <c r="H89" s="103"/>
      <c r="I89" s="286"/>
      <c r="J89" s="286"/>
      <c r="K89" s="106"/>
      <c r="L89" s="270"/>
      <c r="M89" s="265">
        <v>45057</v>
      </c>
      <c r="N89" s="304"/>
      <c r="S89" s="505"/>
      <c r="T89" s="295"/>
      <c r="U89" s="250"/>
      <c r="V89" s="270"/>
      <c r="W89" s="271" t="s">
        <v>428</v>
      </c>
      <c r="X89" s="270"/>
      <c r="Y89" s="285">
        <v>81542101128</v>
      </c>
      <c r="Z89" s="273" t="s">
        <v>174</v>
      </c>
      <c r="AA89" s="259" t="s">
        <v>75</v>
      </c>
      <c r="AB89" s="319">
        <v>3.7037037037037E-2</v>
      </c>
      <c r="AD89" s="341"/>
      <c r="AE89" s="474"/>
      <c r="AF89" s="494"/>
      <c r="AG89" s="474"/>
      <c r="AH89" s="494"/>
      <c r="AI89" s="474"/>
      <c r="AJ89" s="494"/>
      <c r="AK89" s="474"/>
    </row>
    <row r="90" spans="1:37" ht="12" customHeight="1" x14ac:dyDescent="0.25">
      <c r="A90" s="261"/>
      <c r="B90" s="276"/>
      <c r="C90" s="388"/>
      <c r="D90" s="471"/>
      <c r="E90" s="286"/>
      <c r="F90" s="286"/>
      <c r="G90" s="286"/>
      <c r="H90" s="103"/>
      <c r="I90" s="286"/>
      <c r="J90" s="286"/>
      <c r="K90" s="106"/>
      <c r="L90" s="270"/>
      <c r="M90" s="265">
        <v>45058</v>
      </c>
      <c r="N90" s="304"/>
      <c r="S90" s="505"/>
      <c r="T90" s="295"/>
      <c r="U90" s="250"/>
      <c r="V90" s="270"/>
      <c r="W90" s="271" t="s">
        <v>169</v>
      </c>
      <c r="X90" s="270"/>
      <c r="Y90" s="285">
        <v>81542101129</v>
      </c>
      <c r="Z90" s="273" t="s">
        <v>174</v>
      </c>
      <c r="AA90" s="259" t="s">
        <v>76</v>
      </c>
      <c r="AB90" s="319">
        <v>3</v>
      </c>
      <c r="AD90" s="341"/>
      <c r="AE90" s="474"/>
      <c r="AF90" s="494"/>
      <c r="AG90" s="474"/>
      <c r="AH90" s="494"/>
      <c r="AI90" s="474"/>
      <c r="AJ90" s="494"/>
      <c r="AK90" s="474"/>
    </row>
    <row r="91" spans="1:37" ht="12" customHeight="1" x14ac:dyDescent="0.25">
      <c r="A91" s="261"/>
      <c r="B91" s="276"/>
      <c r="H91" s="103"/>
      <c r="I91" s="286"/>
      <c r="J91" s="286"/>
      <c r="K91" s="106"/>
      <c r="L91" s="270"/>
      <c r="M91" s="265">
        <v>45059</v>
      </c>
      <c r="N91" s="304"/>
      <c r="S91" s="292"/>
      <c r="T91" s="292"/>
      <c r="U91" s="250"/>
      <c r="V91" s="270"/>
      <c r="W91" s="271" t="s">
        <v>429</v>
      </c>
      <c r="X91" s="270"/>
      <c r="Y91" s="285">
        <v>81542101130</v>
      </c>
      <c r="Z91" s="273" t="s">
        <v>174</v>
      </c>
      <c r="AA91" s="259" t="s">
        <v>108</v>
      </c>
      <c r="AB91" s="476">
        <v>0</v>
      </c>
      <c r="AD91" s="341"/>
      <c r="AE91" s="474"/>
      <c r="AF91" s="494"/>
      <c r="AG91" s="474"/>
      <c r="AH91" s="494"/>
      <c r="AI91" s="474"/>
      <c r="AJ91" s="494"/>
      <c r="AK91" s="474"/>
    </row>
    <row r="92" spans="1:37" ht="12" customHeight="1" x14ac:dyDescent="0.25">
      <c r="A92" s="261"/>
      <c r="B92" s="276"/>
      <c r="C92" s="312"/>
      <c r="D92" s="199"/>
      <c r="E92" s="239"/>
      <c r="F92" s="239"/>
      <c r="G92" s="311"/>
      <c r="H92" s="103"/>
      <c r="I92" s="286"/>
      <c r="J92" s="286"/>
      <c r="K92" s="106"/>
      <c r="L92" s="270"/>
      <c r="M92" s="265">
        <v>45060</v>
      </c>
      <c r="N92" s="304"/>
      <c r="S92" s="505"/>
      <c r="T92" s="295"/>
      <c r="U92" s="250"/>
      <c r="V92" s="270"/>
      <c r="W92" s="271" t="s">
        <v>430</v>
      </c>
      <c r="X92" s="270"/>
      <c r="Y92" s="285">
        <v>81542101131</v>
      </c>
      <c r="Z92" s="273" t="s">
        <v>174</v>
      </c>
      <c r="AA92" s="259" t="s">
        <v>13</v>
      </c>
      <c r="AB92" s="319">
        <v>-2.04081632653061E-2</v>
      </c>
      <c r="AD92" s="341"/>
      <c r="AE92" s="474"/>
      <c r="AF92" s="494"/>
      <c r="AG92" s="474"/>
      <c r="AH92" s="494"/>
      <c r="AI92" s="474"/>
      <c r="AJ92" s="494"/>
      <c r="AK92" s="474"/>
    </row>
    <row r="93" spans="1:37" ht="12" customHeight="1" x14ac:dyDescent="0.25">
      <c r="A93" s="261"/>
      <c r="B93" s="276"/>
      <c r="C93" s="261"/>
      <c r="D93" s="199"/>
      <c r="E93" s="239"/>
      <c r="F93" s="239"/>
      <c r="G93" s="199"/>
      <c r="H93" s="103"/>
      <c r="I93" s="286"/>
      <c r="J93" s="286"/>
      <c r="K93" s="106"/>
      <c r="L93" s="270"/>
      <c r="M93" s="265">
        <v>45061</v>
      </c>
      <c r="N93" s="304"/>
      <c r="S93" s="505"/>
      <c r="T93" s="295"/>
      <c r="U93" s="250"/>
      <c r="V93" s="270"/>
      <c r="W93" s="271" t="s">
        <v>431</v>
      </c>
      <c r="X93" s="270"/>
      <c r="Y93" s="285">
        <v>815421011272</v>
      </c>
      <c r="Z93" s="273" t="s">
        <v>174</v>
      </c>
      <c r="AA93" s="259" t="s">
        <v>122</v>
      </c>
      <c r="AB93" s="319">
        <v>-4.08163265306122E-2</v>
      </c>
      <c r="AD93" s="341"/>
      <c r="AE93" s="474"/>
      <c r="AF93" s="318"/>
      <c r="AG93" s="474"/>
      <c r="AH93" s="318"/>
      <c r="AI93" s="474"/>
      <c r="AJ93" s="318"/>
      <c r="AK93" s="474"/>
    </row>
    <row r="94" spans="1:37" ht="12" customHeight="1" x14ac:dyDescent="0.25">
      <c r="A94" s="323"/>
      <c r="B94" s="324"/>
      <c r="C94" s="261"/>
      <c r="D94" s="199"/>
      <c r="E94" s="239"/>
      <c r="F94" s="239"/>
      <c r="G94" s="199"/>
      <c r="H94" s="103"/>
      <c r="I94" s="286"/>
      <c r="J94" s="286"/>
      <c r="K94" s="106"/>
      <c r="L94" s="270"/>
      <c r="M94" s="265">
        <v>45062</v>
      </c>
      <c r="N94" s="304"/>
      <c r="S94" s="505"/>
      <c r="T94" s="295"/>
      <c r="U94" s="250"/>
      <c r="V94" s="270"/>
      <c r="W94" s="271" t="s">
        <v>432</v>
      </c>
      <c r="X94" s="270"/>
      <c r="Y94" s="326">
        <v>815421011906</v>
      </c>
      <c r="Z94" s="273" t="s">
        <v>174</v>
      </c>
      <c r="AA94" s="259" t="s">
        <v>58</v>
      </c>
      <c r="AB94" s="319"/>
      <c r="AD94" s="341"/>
      <c r="AE94" s="474"/>
      <c r="AF94" s="318"/>
      <c r="AG94" s="474"/>
      <c r="AH94" s="318"/>
      <c r="AI94" s="474"/>
      <c r="AJ94" s="318"/>
      <c r="AK94" s="474"/>
    </row>
    <row r="95" spans="1:37" ht="12" customHeight="1" x14ac:dyDescent="0.25">
      <c r="A95" s="323"/>
      <c r="B95" s="324"/>
      <c r="C95" s="261"/>
      <c r="D95" s="199"/>
      <c r="E95" s="239"/>
      <c r="F95" s="239"/>
      <c r="G95" s="199"/>
      <c r="H95" s="103"/>
      <c r="I95" s="286"/>
      <c r="J95" s="286"/>
      <c r="K95" s="106"/>
      <c r="L95" s="270"/>
      <c r="M95" s="265">
        <v>45063</v>
      </c>
      <c r="N95" s="304"/>
      <c r="S95" s="505"/>
      <c r="T95" s="295"/>
      <c r="U95" s="250"/>
      <c r="V95" s="270"/>
      <c r="W95" s="271" t="s">
        <v>295</v>
      </c>
      <c r="X95" s="270"/>
      <c r="Y95" s="326">
        <v>815421011913</v>
      </c>
      <c r="Z95" s="273" t="s">
        <v>174</v>
      </c>
      <c r="AA95" s="259" t="s">
        <v>45</v>
      </c>
      <c r="AB95" s="319"/>
      <c r="AD95" s="341"/>
      <c r="AE95" s="474"/>
      <c r="AF95" s="318"/>
      <c r="AG95" s="474"/>
      <c r="AH95" s="318"/>
      <c r="AI95" s="474"/>
      <c r="AJ95" s="318"/>
      <c r="AK95" s="474"/>
    </row>
    <row r="96" spans="1:37" ht="12" customHeight="1" x14ac:dyDescent="0.25">
      <c r="A96" s="259"/>
      <c r="B96" s="324"/>
      <c r="C96" s="261"/>
      <c r="D96" s="199"/>
      <c r="E96" s="239"/>
      <c r="F96" s="239"/>
      <c r="G96" s="199"/>
      <c r="H96" s="103"/>
      <c r="I96" s="286"/>
      <c r="J96" s="286"/>
      <c r="K96" s="106"/>
      <c r="L96" s="270"/>
      <c r="M96" s="265">
        <v>45064</v>
      </c>
      <c r="N96" s="304"/>
      <c r="S96" s="505"/>
      <c r="T96" s="295"/>
      <c r="U96" s="250"/>
      <c r="V96" s="270"/>
      <c r="W96" s="271" t="s">
        <v>433</v>
      </c>
      <c r="X96" s="270"/>
      <c r="Y96" s="326">
        <v>815421011920</v>
      </c>
      <c r="Z96" s="273" t="s">
        <v>174</v>
      </c>
      <c r="AA96" s="259" t="s">
        <v>39</v>
      </c>
      <c r="AB96" s="319"/>
      <c r="AD96" s="341"/>
      <c r="AE96" s="474"/>
      <c r="AF96" s="318"/>
      <c r="AG96" s="474"/>
      <c r="AH96" s="318"/>
      <c r="AI96" s="474"/>
      <c r="AJ96" s="318"/>
      <c r="AK96" s="474"/>
    </row>
    <row r="97" spans="1:37" ht="12" customHeight="1" x14ac:dyDescent="0.25">
      <c r="A97" s="327"/>
      <c r="B97" s="324"/>
      <c r="C97" s="261"/>
      <c r="D97" s="199"/>
      <c r="E97" s="239"/>
      <c r="F97" s="239"/>
      <c r="G97" s="199"/>
      <c r="H97" s="103"/>
      <c r="I97" s="286"/>
      <c r="J97" s="286"/>
      <c r="K97" s="308"/>
      <c r="L97" s="270"/>
      <c r="M97" s="265">
        <v>45065</v>
      </c>
      <c r="N97" s="304"/>
      <c r="S97" s="301"/>
      <c r="T97" s="301"/>
      <c r="U97" s="250"/>
      <c r="V97" s="270"/>
      <c r="W97" s="271" t="s">
        <v>170</v>
      </c>
      <c r="X97" s="270"/>
      <c r="Y97" s="326">
        <v>815421011937</v>
      </c>
      <c r="Z97" s="273" t="s">
        <v>174</v>
      </c>
      <c r="AA97" s="259" t="s">
        <v>84</v>
      </c>
      <c r="AB97" s="319"/>
      <c r="AD97" s="495"/>
      <c r="AE97" s="486"/>
      <c r="AF97" s="496"/>
      <c r="AG97" s="486"/>
      <c r="AH97" s="496"/>
      <c r="AI97" s="488"/>
      <c r="AJ97" s="496"/>
      <c r="AK97" s="250"/>
    </row>
    <row r="98" spans="1:37" ht="12" customHeight="1" x14ac:dyDescent="0.25">
      <c r="A98" s="321"/>
      <c r="B98" s="260"/>
      <c r="H98" s="103"/>
      <c r="I98" s="286"/>
      <c r="J98" s="286"/>
      <c r="K98" s="308"/>
      <c r="L98" s="270"/>
      <c r="M98" s="265">
        <v>45066</v>
      </c>
      <c r="N98" s="304"/>
      <c r="S98" s="505"/>
      <c r="T98" s="295"/>
      <c r="U98" s="250"/>
      <c r="V98" s="270"/>
      <c r="W98" s="271" t="s">
        <v>434</v>
      </c>
      <c r="X98" s="270"/>
      <c r="Y98" s="326">
        <v>815421011944</v>
      </c>
      <c r="Z98" s="273" t="s">
        <v>174</v>
      </c>
      <c r="AA98" s="275" t="s">
        <v>687</v>
      </c>
      <c r="AB98" s="319">
        <v>3.9077970297029698</v>
      </c>
      <c r="AD98" s="342"/>
      <c r="AE98" s="474"/>
      <c r="AF98" s="497"/>
      <c r="AG98" s="474"/>
      <c r="AH98" s="497"/>
      <c r="AI98" s="474"/>
      <c r="AJ98" s="497"/>
      <c r="AK98" s="474"/>
    </row>
    <row r="99" spans="1:37" ht="12" customHeight="1" x14ac:dyDescent="0.25">
      <c r="A99" s="321"/>
      <c r="B99" s="260"/>
      <c r="C99" s="259"/>
      <c r="D99" s="199"/>
      <c r="E99" s="239"/>
      <c r="F99" s="239"/>
      <c r="G99" s="199"/>
      <c r="H99" s="103"/>
      <c r="I99" s="286"/>
      <c r="J99" s="286"/>
      <c r="K99" s="308"/>
      <c r="L99" s="270"/>
      <c r="M99" s="265">
        <v>45067</v>
      </c>
      <c r="N99" s="304"/>
      <c r="S99" s="301"/>
      <c r="T99" s="301"/>
      <c r="U99" s="250"/>
      <c r="V99" s="270"/>
      <c r="W99" s="271" t="s">
        <v>435</v>
      </c>
      <c r="X99" s="270"/>
      <c r="Y99" s="285">
        <v>79921043401</v>
      </c>
      <c r="Z99" s="273" t="s">
        <v>175</v>
      </c>
      <c r="AA99" s="328" t="s">
        <v>688</v>
      </c>
      <c r="AB99" s="329">
        <v>2</v>
      </c>
      <c r="AC99" s="480"/>
      <c r="AH99" s="497"/>
      <c r="AI99" s="250"/>
    </row>
    <row r="100" spans="1:37" ht="12" customHeight="1" x14ac:dyDescent="0.25">
      <c r="A100" s="330"/>
      <c r="B100" s="260"/>
      <c r="C100" s="259"/>
      <c r="D100" s="383"/>
      <c r="E100" s="239"/>
      <c r="F100" s="236"/>
      <c r="G100" s="199"/>
      <c r="H100" s="103"/>
      <c r="I100" s="286"/>
      <c r="J100" s="286"/>
      <c r="K100" s="308"/>
      <c r="L100" s="270"/>
      <c r="M100" s="265">
        <v>45068</v>
      </c>
      <c r="N100" s="304"/>
      <c r="S100" s="505"/>
      <c r="T100" s="295"/>
      <c r="U100" s="250"/>
      <c r="V100" s="270"/>
      <c r="W100" s="271" t="s">
        <v>296</v>
      </c>
      <c r="X100" s="270"/>
      <c r="Y100" s="285">
        <v>79921043402</v>
      </c>
      <c r="Z100" s="273" t="s">
        <v>175</v>
      </c>
      <c r="AA100" s="328" t="s">
        <v>689</v>
      </c>
      <c r="AB100" s="329">
        <v>2</v>
      </c>
      <c r="AC100" s="480"/>
    </row>
    <row r="101" spans="1:37" ht="12" customHeight="1" x14ac:dyDescent="0.25">
      <c r="A101" s="321"/>
      <c r="B101" s="276"/>
      <c r="C101" s="259"/>
      <c r="D101" s="199"/>
      <c r="E101" s="239"/>
      <c r="F101" s="239"/>
      <c r="G101" s="199"/>
      <c r="H101" s="103"/>
      <c r="I101" s="286"/>
      <c r="J101" s="286"/>
      <c r="K101" s="308"/>
      <c r="L101" s="270"/>
      <c r="M101" s="265">
        <v>45069</v>
      </c>
      <c r="N101" s="304"/>
      <c r="S101" s="505"/>
      <c r="T101" s="295"/>
      <c r="U101" s="250"/>
      <c r="V101" s="270"/>
      <c r="W101" s="271" t="s">
        <v>436</v>
      </c>
      <c r="X101" s="270"/>
      <c r="Y101" s="285">
        <v>79921043403</v>
      </c>
      <c r="Z101" s="273" t="s">
        <v>175</v>
      </c>
      <c r="AA101" s="328" t="s">
        <v>690</v>
      </c>
      <c r="AB101" s="329">
        <v>2.8</v>
      </c>
      <c r="AC101" s="480"/>
      <c r="AD101" s="498"/>
      <c r="AF101" s="254"/>
    </row>
    <row r="102" spans="1:37" ht="12" customHeight="1" x14ac:dyDescent="0.25">
      <c r="A102" s="323"/>
      <c r="B102" s="260"/>
      <c r="C102" s="259"/>
      <c r="D102" s="199"/>
      <c r="E102" s="239"/>
      <c r="F102" s="239"/>
      <c r="G102" s="199"/>
      <c r="H102" s="103"/>
      <c r="I102" s="286"/>
      <c r="J102" s="286"/>
      <c r="K102" s="308"/>
      <c r="L102" s="270"/>
      <c r="M102" s="265">
        <v>45070</v>
      </c>
      <c r="N102" s="304"/>
      <c r="S102" s="510"/>
      <c r="T102" s="295"/>
      <c r="U102" s="250"/>
      <c r="V102" s="270"/>
      <c r="W102" s="271" t="s">
        <v>437</v>
      </c>
      <c r="X102" s="270"/>
      <c r="Y102" s="285">
        <v>79921043404</v>
      </c>
      <c r="Z102" s="273" t="s">
        <v>175</v>
      </c>
      <c r="AA102" s="328" t="s">
        <v>691</v>
      </c>
      <c r="AB102" s="329">
        <v>2</v>
      </c>
      <c r="AC102" s="480"/>
      <c r="AD102" s="495"/>
      <c r="AF102" s="254"/>
    </row>
    <row r="103" spans="1:37" ht="12" customHeight="1" x14ac:dyDescent="0.25">
      <c r="A103" s="323"/>
      <c r="B103" s="260"/>
      <c r="C103" s="259"/>
      <c r="D103" s="199"/>
      <c r="E103" s="239"/>
      <c r="F103" s="239"/>
      <c r="G103" s="199"/>
      <c r="H103" s="103"/>
      <c r="I103" s="286"/>
      <c r="J103" s="286"/>
      <c r="K103" s="308"/>
      <c r="L103" s="270"/>
      <c r="M103" s="265">
        <v>45071</v>
      </c>
      <c r="N103" s="304"/>
      <c r="S103" s="292"/>
      <c r="T103" s="292"/>
      <c r="U103" s="250"/>
      <c r="V103" s="270"/>
      <c r="W103" s="271" t="s">
        <v>438</v>
      </c>
      <c r="X103" s="270"/>
      <c r="Y103" s="285">
        <v>79921043405</v>
      </c>
      <c r="Z103" s="273" t="s">
        <v>175</v>
      </c>
      <c r="AA103" s="332" t="s">
        <v>152</v>
      </c>
      <c r="AB103" s="329">
        <v>4.7</v>
      </c>
      <c r="AC103" s="480"/>
      <c r="AD103" s="341"/>
      <c r="AE103" s="254"/>
      <c r="AG103" s="254"/>
    </row>
    <row r="104" spans="1:37" ht="12" customHeight="1" x14ac:dyDescent="0.25">
      <c r="A104" s="261"/>
      <c r="B104" s="305"/>
      <c r="C104" s="259"/>
      <c r="D104" s="382"/>
      <c r="E104" s="239"/>
      <c r="F104" s="236"/>
      <c r="G104" s="199"/>
      <c r="H104" s="333"/>
      <c r="I104" s="286"/>
      <c r="J104" s="286"/>
      <c r="K104" s="308"/>
      <c r="L104" s="270"/>
      <c r="M104" s="265">
        <v>45072</v>
      </c>
      <c r="N104" s="304"/>
      <c r="S104" s="505"/>
      <c r="T104" s="295"/>
      <c r="U104" s="250"/>
      <c r="V104" s="270"/>
      <c r="W104" s="271" t="s">
        <v>297</v>
      </c>
      <c r="X104" s="270"/>
      <c r="Y104" s="285">
        <v>79921043406</v>
      </c>
      <c r="Z104" s="273" t="s">
        <v>175</v>
      </c>
      <c r="AA104" s="332" t="s">
        <v>140</v>
      </c>
      <c r="AB104" s="250">
        <v>2.6</v>
      </c>
      <c r="AC104" s="480"/>
      <c r="AD104" s="498"/>
      <c r="AE104" s="254"/>
      <c r="AG104" s="254"/>
    </row>
    <row r="105" spans="1:37" ht="12" customHeight="1" x14ac:dyDescent="0.25">
      <c r="A105" s="334"/>
      <c r="C105" s="312"/>
      <c r="D105" s="199"/>
      <c r="E105" s="239"/>
      <c r="F105" s="385"/>
      <c r="G105" s="199"/>
      <c r="H105" s="107"/>
      <c r="I105" s="286"/>
      <c r="J105" s="286"/>
      <c r="K105" s="308"/>
      <c r="L105" s="270"/>
      <c r="M105" s="265">
        <v>45073</v>
      </c>
      <c r="N105" s="304"/>
      <c r="S105" s="505"/>
      <c r="T105" s="295"/>
      <c r="U105" s="250"/>
      <c r="V105" s="270"/>
      <c r="W105" s="271" t="s">
        <v>439</v>
      </c>
      <c r="X105" s="270"/>
      <c r="Y105" s="285">
        <v>79921063401</v>
      </c>
      <c r="Z105" s="273" t="s">
        <v>175</v>
      </c>
      <c r="AA105" s="332" t="s">
        <v>32</v>
      </c>
      <c r="AB105" s="250">
        <v>4.8</v>
      </c>
      <c r="AC105" s="480"/>
      <c r="AD105" s="499"/>
      <c r="AE105" s="254"/>
      <c r="AG105" s="254"/>
    </row>
    <row r="106" spans="1:37" ht="12" customHeight="1" x14ac:dyDescent="0.25">
      <c r="H106" s="108"/>
      <c r="I106" s="286"/>
      <c r="J106" s="286"/>
      <c r="K106" s="308"/>
      <c r="L106" s="270"/>
      <c r="M106" s="265">
        <v>45074</v>
      </c>
      <c r="N106" s="304"/>
      <c r="S106" s="510"/>
      <c r="T106" s="295"/>
      <c r="U106" s="250"/>
      <c r="V106" s="270"/>
      <c r="W106" s="271" t="s">
        <v>440</v>
      </c>
      <c r="X106" s="270"/>
      <c r="Y106" s="285">
        <v>79921064546</v>
      </c>
      <c r="Z106" s="273" t="s">
        <v>175</v>
      </c>
      <c r="AA106" s="298" t="s">
        <v>230</v>
      </c>
      <c r="AB106" s="250">
        <v>4</v>
      </c>
      <c r="AC106" s="480"/>
      <c r="AD106" s="498"/>
      <c r="AE106" s="254"/>
      <c r="AG106" s="254"/>
    </row>
    <row r="107" spans="1:37" ht="12" customHeight="1" x14ac:dyDescent="0.25">
      <c r="C107" s="259"/>
      <c r="D107" s="199"/>
      <c r="E107" s="239"/>
      <c r="F107" s="239"/>
      <c r="G107" s="199"/>
      <c r="H107" s="108"/>
      <c r="I107" s="286"/>
      <c r="J107" s="286"/>
      <c r="K107" s="308"/>
      <c r="L107" s="270"/>
      <c r="M107" s="265">
        <v>45075</v>
      </c>
      <c r="N107" s="304"/>
      <c r="S107" s="510"/>
      <c r="T107" s="295"/>
      <c r="U107" s="250"/>
      <c r="V107" s="270"/>
      <c r="W107" s="271" t="s">
        <v>441</v>
      </c>
      <c r="X107" s="270"/>
      <c r="Y107" s="285">
        <v>79921064547</v>
      </c>
      <c r="Z107" s="273" t="s">
        <v>175</v>
      </c>
      <c r="AA107" s="336" t="s">
        <v>605</v>
      </c>
      <c r="AB107" s="250">
        <v>1E-3</v>
      </c>
      <c r="AC107" s="480"/>
      <c r="AD107" s="498"/>
    </row>
    <row r="108" spans="1:37" ht="12" customHeight="1" x14ac:dyDescent="0.25">
      <c r="C108" s="259"/>
      <c r="D108" s="199"/>
      <c r="E108" s="239"/>
      <c r="F108" s="239"/>
      <c r="G108" s="199"/>
      <c r="H108" s="108"/>
      <c r="I108" s="286"/>
      <c r="J108" s="286"/>
      <c r="K108" s="308"/>
      <c r="L108" s="270"/>
      <c r="M108" s="265">
        <v>45076</v>
      </c>
      <c r="N108" s="304"/>
      <c r="S108" s="510"/>
      <c r="T108" s="295"/>
      <c r="U108" s="250"/>
      <c r="V108" s="270"/>
      <c r="W108" s="271" t="s">
        <v>228</v>
      </c>
      <c r="X108" s="270"/>
      <c r="Y108" s="285">
        <v>79921064548</v>
      </c>
      <c r="Z108" s="273" t="s">
        <v>175</v>
      </c>
      <c r="AA108" s="337"/>
      <c r="AB108" s="250"/>
      <c r="AC108" s="480"/>
      <c r="AD108" s="500"/>
      <c r="AG108" s="501"/>
    </row>
    <row r="109" spans="1:37" ht="12" customHeight="1" x14ac:dyDescent="0.25">
      <c r="A109" s="254"/>
      <c r="B109" s="254"/>
      <c r="C109" s="259"/>
      <c r="D109" s="199"/>
      <c r="E109" s="239"/>
      <c r="F109" s="239"/>
      <c r="G109" s="199"/>
      <c r="H109" s="108"/>
      <c r="I109" s="286"/>
      <c r="J109" s="286"/>
      <c r="K109" s="338"/>
      <c r="L109" s="339"/>
      <c r="M109" s="265">
        <v>45077</v>
      </c>
      <c r="N109" s="304"/>
      <c r="S109" s="510"/>
      <c r="T109" s="285"/>
      <c r="U109" s="250"/>
      <c r="V109" s="270"/>
      <c r="W109" s="271" t="s">
        <v>442</v>
      </c>
      <c r="X109" s="270"/>
      <c r="Y109" s="285">
        <v>79921064549</v>
      </c>
      <c r="Z109" s="273" t="s">
        <v>175</v>
      </c>
      <c r="AA109" s="270"/>
      <c r="AB109" s="250"/>
      <c r="AC109" s="480"/>
      <c r="AD109" s="498"/>
      <c r="AE109" s="254"/>
      <c r="AG109" s="501"/>
    </row>
    <row r="110" spans="1:37" ht="12" customHeight="1" x14ac:dyDescent="0.25">
      <c r="A110" s="254"/>
      <c r="B110" s="254"/>
      <c r="H110" s="108"/>
      <c r="I110" s="286"/>
      <c r="J110" s="286"/>
      <c r="K110" s="338"/>
      <c r="L110" s="339"/>
      <c r="M110" s="265">
        <v>45078</v>
      </c>
      <c r="N110" s="304"/>
      <c r="S110" s="510"/>
      <c r="T110" s="285"/>
      <c r="U110" s="250"/>
      <c r="V110" s="270"/>
      <c r="W110" s="271" t="s">
        <v>443</v>
      </c>
      <c r="X110" s="270"/>
      <c r="Y110" s="285">
        <v>79921066661</v>
      </c>
      <c r="Z110" s="273" t="s">
        <v>175</v>
      </c>
      <c r="AA110" s="270"/>
      <c r="AB110" s="250"/>
    </row>
    <row r="111" spans="1:37" ht="12" customHeight="1" x14ac:dyDescent="0.25">
      <c r="A111" s="254"/>
      <c r="B111" s="254"/>
      <c r="C111" s="259"/>
      <c r="D111" s="199"/>
      <c r="E111" s="239"/>
      <c r="F111" s="239"/>
      <c r="G111" s="199"/>
      <c r="H111" s="108"/>
      <c r="I111" s="286"/>
      <c r="J111" s="286"/>
      <c r="K111" s="338"/>
      <c r="L111" s="339"/>
      <c r="M111" s="265">
        <v>45079</v>
      </c>
      <c r="N111" s="304"/>
      <c r="S111" s="510"/>
      <c r="T111" s="285"/>
      <c r="U111" s="250"/>
      <c r="V111" s="270"/>
      <c r="W111" s="271" t="s">
        <v>321</v>
      </c>
      <c r="X111" s="270"/>
      <c r="Y111" s="285">
        <v>79921066661</v>
      </c>
      <c r="Z111" s="273" t="s">
        <v>175</v>
      </c>
      <c r="AA111" s="270"/>
      <c r="AB111" s="250"/>
      <c r="AJ111" s="485"/>
    </row>
    <row r="112" spans="1:37" ht="12" customHeight="1" x14ac:dyDescent="0.25">
      <c r="A112" s="254"/>
      <c r="B112" s="254"/>
      <c r="C112" s="259"/>
      <c r="D112" s="199"/>
      <c r="E112" s="239"/>
      <c r="F112" s="239"/>
      <c r="G112" s="199"/>
      <c r="H112" s="108"/>
      <c r="I112" s="286"/>
      <c r="J112" s="286"/>
      <c r="K112" s="340"/>
      <c r="L112" s="339"/>
      <c r="M112" s="265">
        <v>45080</v>
      </c>
      <c r="N112" s="304"/>
      <c r="S112" s="511"/>
      <c r="T112" s="285"/>
      <c r="U112" s="250"/>
      <c r="V112" s="270"/>
      <c r="W112" s="271" t="s">
        <v>444</v>
      </c>
      <c r="X112" s="270"/>
      <c r="Y112" s="285">
        <v>79921066662</v>
      </c>
      <c r="Z112" s="273" t="s">
        <v>175</v>
      </c>
      <c r="AA112" s="270"/>
      <c r="AB112" s="250"/>
    </row>
    <row r="113" spans="1:32" ht="12" customHeight="1" x14ac:dyDescent="0.25">
      <c r="A113" s="254"/>
      <c r="B113" s="254"/>
      <c r="C113" s="259"/>
      <c r="D113" s="199"/>
      <c r="E113" s="239"/>
      <c r="F113" s="239"/>
      <c r="G113" s="199"/>
      <c r="H113" s="108"/>
      <c r="I113" s="286"/>
      <c r="J113" s="286"/>
      <c r="K113" s="338"/>
      <c r="L113" s="326"/>
      <c r="M113" s="265">
        <v>45081</v>
      </c>
      <c r="N113" s="304"/>
      <c r="S113" s="511"/>
      <c r="T113" s="285"/>
      <c r="U113" s="250"/>
      <c r="V113" s="270"/>
      <c r="W113" s="271" t="s">
        <v>445</v>
      </c>
      <c r="X113" s="270"/>
      <c r="Y113" s="285">
        <v>79921066663</v>
      </c>
      <c r="Z113" s="273" t="s">
        <v>175</v>
      </c>
      <c r="AA113" s="270"/>
      <c r="AB113" s="250"/>
    </row>
    <row r="114" spans="1:32" ht="12" customHeight="1" x14ac:dyDescent="0.25">
      <c r="A114" s="254"/>
      <c r="B114" s="254"/>
      <c r="C114" s="312"/>
      <c r="D114" s="268"/>
      <c r="E114" s="239"/>
      <c r="F114" s="239"/>
      <c r="G114" s="199"/>
      <c r="H114" s="108"/>
      <c r="I114" s="286"/>
      <c r="J114" s="286"/>
      <c r="K114" s="338"/>
      <c r="L114" s="285"/>
      <c r="M114" s="265">
        <v>45082</v>
      </c>
      <c r="N114" s="304"/>
      <c r="S114" s="511"/>
      <c r="T114" s="285"/>
      <c r="U114" s="250"/>
      <c r="V114" s="270"/>
      <c r="W114" s="271" t="s">
        <v>290</v>
      </c>
      <c r="X114" s="270"/>
      <c r="Y114" s="285">
        <v>79921066664</v>
      </c>
      <c r="Z114" s="273" t="s">
        <v>175</v>
      </c>
      <c r="AA114" s="270"/>
      <c r="AB114" s="250"/>
    </row>
    <row r="115" spans="1:32" ht="12" customHeight="1" x14ac:dyDescent="0.25">
      <c r="A115" s="254"/>
      <c r="B115" s="254"/>
      <c r="C115" s="238"/>
      <c r="D115" s="199"/>
      <c r="E115" s="239"/>
      <c r="F115" s="239"/>
      <c r="G115" s="199"/>
      <c r="H115" s="108"/>
      <c r="I115" s="286"/>
      <c r="J115" s="286"/>
      <c r="K115" s="270"/>
      <c r="L115" s="270"/>
      <c r="M115" s="265">
        <v>45083</v>
      </c>
      <c r="N115" s="304"/>
      <c r="S115" s="511"/>
      <c r="T115" s="285"/>
      <c r="U115" s="250"/>
      <c r="V115" s="270"/>
      <c r="W115" s="271" t="s">
        <v>446</v>
      </c>
      <c r="X115" s="270"/>
      <c r="Y115" s="285">
        <v>79921066665</v>
      </c>
      <c r="Z115" s="273" t="s">
        <v>175</v>
      </c>
      <c r="AA115" s="270"/>
      <c r="AB115" s="250"/>
    </row>
    <row r="116" spans="1:32" ht="12" customHeight="1" x14ac:dyDescent="0.25">
      <c r="A116" s="254"/>
      <c r="B116" s="254"/>
      <c r="C116" s="388"/>
      <c r="D116" s="268"/>
      <c r="E116" s="239"/>
      <c r="F116" s="239"/>
      <c r="G116" s="199"/>
      <c r="H116" s="108"/>
      <c r="I116" s="286"/>
      <c r="J116" s="286"/>
      <c r="K116" s="270"/>
      <c r="L116" s="270"/>
      <c r="M116" s="265">
        <v>45084</v>
      </c>
      <c r="N116" s="304"/>
      <c r="S116" s="511"/>
      <c r="T116" s="285"/>
      <c r="U116" s="250"/>
      <c r="V116" s="270"/>
      <c r="W116" s="271" t="s">
        <v>447</v>
      </c>
      <c r="X116" s="270"/>
      <c r="Y116" s="285">
        <v>79921066665</v>
      </c>
      <c r="Z116" s="273" t="s">
        <v>175</v>
      </c>
      <c r="AA116" s="270"/>
      <c r="AB116" s="250"/>
    </row>
    <row r="117" spans="1:32" ht="12" customHeight="1" x14ac:dyDescent="0.25">
      <c r="A117" s="254"/>
      <c r="B117" s="254"/>
      <c r="H117" s="108"/>
      <c r="I117" s="286"/>
      <c r="J117" s="286"/>
      <c r="K117" s="270"/>
      <c r="L117" s="270"/>
      <c r="M117" s="265">
        <v>45085</v>
      </c>
      <c r="N117" s="304"/>
      <c r="S117" s="511"/>
      <c r="T117" s="285"/>
      <c r="U117" s="250"/>
      <c r="V117" s="270"/>
      <c r="W117" s="271" t="s">
        <v>322</v>
      </c>
      <c r="X117" s="270"/>
      <c r="Y117" s="303">
        <v>1150</v>
      </c>
      <c r="Z117" s="273" t="s">
        <v>174</v>
      </c>
      <c r="AA117" s="270"/>
      <c r="AB117" s="250"/>
      <c r="AF117" s="485"/>
    </row>
    <row r="118" spans="1:32" ht="12" customHeight="1" x14ac:dyDescent="0.25">
      <c r="A118" s="254"/>
      <c r="B118" s="254"/>
      <c r="H118" s="108"/>
      <c r="I118" s="286"/>
      <c r="J118" s="286"/>
      <c r="K118" s="270"/>
      <c r="L118" s="270"/>
      <c r="M118" s="265">
        <v>45086</v>
      </c>
      <c r="N118" s="304"/>
      <c r="S118" s="511"/>
      <c r="T118" s="285"/>
      <c r="U118" s="250"/>
      <c r="V118" s="270"/>
      <c r="W118" s="271" t="s">
        <v>448</v>
      </c>
      <c r="X118" s="270"/>
      <c r="Y118" s="303">
        <v>1151</v>
      </c>
      <c r="Z118" s="273" t="s">
        <v>174</v>
      </c>
      <c r="AA118" s="270"/>
      <c r="AB118" s="250"/>
    </row>
    <row r="119" spans="1:32" ht="12" customHeight="1" x14ac:dyDescent="0.25">
      <c r="A119" s="254"/>
      <c r="B119" s="254"/>
      <c r="H119" s="108"/>
      <c r="I119" s="286"/>
      <c r="J119" s="286"/>
      <c r="K119" s="270"/>
      <c r="L119" s="270"/>
      <c r="M119" s="265">
        <v>45087</v>
      </c>
      <c r="N119" s="304"/>
      <c r="S119" s="511"/>
      <c r="T119" s="285"/>
      <c r="U119" s="250"/>
      <c r="V119" s="270"/>
      <c r="W119" s="271" t="s">
        <v>449</v>
      </c>
      <c r="X119" s="270"/>
      <c r="Y119" s="303">
        <v>1152</v>
      </c>
      <c r="Z119" s="273" t="s">
        <v>174</v>
      </c>
      <c r="AA119" s="270"/>
      <c r="AB119" s="250"/>
    </row>
    <row r="120" spans="1:32" ht="12" customHeight="1" x14ac:dyDescent="0.25">
      <c r="A120" s="254"/>
      <c r="B120" s="254"/>
      <c r="H120" s="108"/>
      <c r="I120" s="286"/>
      <c r="J120" s="286"/>
      <c r="K120" s="270"/>
      <c r="L120" s="270"/>
      <c r="M120" s="265">
        <v>45088</v>
      </c>
      <c r="N120" s="304"/>
      <c r="S120" s="511"/>
      <c r="T120" s="285"/>
      <c r="U120" s="250"/>
      <c r="V120" s="270"/>
      <c r="W120" s="271" t="s">
        <v>227</v>
      </c>
      <c r="X120" s="270"/>
      <c r="Y120" s="303">
        <v>1153</v>
      </c>
      <c r="Z120" s="273" t="s">
        <v>174</v>
      </c>
      <c r="AA120" s="270"/>
      <c r="AB120" s="250"/>
    </row>
    <row r="121" spans="1:32" ht="12" customHeight="1" x14ac:dyDescent="0.25">
      <c r="A121" s="254"/>
      <c r="B121" s="254"/>
      <c r="H121" s="108"/>
      <c r="I121" s="286"/>
      <c r="J121" s="286"/>
      <c r="K121" s="270"/>
      <c r="L121" s="270"/>
      <c r="M121" s="265">
        <v>45089</v>
      </c>
      <c r="N121" s="304"/>
      <c r="S121" s="511"/>
      <c r="T121" s="285"/>
      <c r="U121" s="250"/>
      <c r="V121" s="270"/>
      <c r="W121" s="271" t="s">
        <v>450</v>
      </c>
      <c r="X121" s="270"/>
      <c r="Y121" s="303">
        <v>1154</v>
      </c>
      <c r="Z121" s="273" t="s">
        <v>174</v>
      </c>
      <c r="AA121" s="270"/>
      <c r="AB121" s="250"/>
    </row>
    <row r="122" spans="1:32" ht="12" customHeight="1" x14ac:dyDescent="0.25">
      <c r="A122" s="254"/>
      <c r="B122" s="254"/>
      <c r="H122" s="108"/>
      <c r="I122" s="286"/>
      <c r="J122" s="286"/>
      <c r="K122" s="270"/>
      <c r="L122" s="270"/>
      <c r="M122" s="265">
        <v>45090</v>
      </c>
      <c r="N122" s="304"/>
      <c r="S122" s="511"/>
      <c r="T122" s="285"/>
      <c r="U122" s="250"/>
      <c r="V122" s="270"/>
      <c r="W122" s="271" t="s">
        <v>451</v>
      </c>
      <c r="X122" s="270"/>
      <c r="Y122" s="303">
        <v>1155</v>
      </c>
      <c r="Z122" s="273" t="s">
        <v>174</v>
      </c>
      <c r="AA122" s="270"/>
      <c r="AB122" s="250"/>
    </row>
    <row r="123" spans="1:32" ht="12" customHeight="1" x14ac:dyDescent="0.25">
      <c r="A123" s="254"/>
      <c r="B123" s="254"/>
      <c r="H123" s="108"/>
      <c r="I123" s="286"/>
      <c r="J123" s="286"/>
      <c r="K123" s="270"/>
      <c r="L123" s="270"/>
      <c r="M123" s="265">
        <v>45091</v>
      </c>
      <c r="N123" s="304"/>
      <c r="S123" s="511"/>
      <c r="T123" s="285"/>
      <c r="U123" s="250"/>
      <c r="V123" s="270"/>
      <c r="W123" s="271" t="s">
        <v>323</v>
      </c>
      <c r="X123" s="270"/>
      <c r="Y123" s="303">
        <v>1156</v>
      </c>
      <c r="Z123" s="273" t="s">
        <v>174</v>
      </c>
      <c r="AA123" s="270"/>
      <c r="AB123" s="250"/>
    </row>
    <row r="124" spans="1:32" ht="12" customHeight="1" x14ac:dyDescent="0.25">
      <c r="A124" s="254"/>
      <c r="B124" s="254"/>
      <c r="C124" s="341"/>
      <c r="D124" s="341"/>
      <c r="E124" s="108"/>
      <c r="F124" s="340"/>
      <c r="G124" s="326"/>
      <c r="H124" s="108"/>
      <c r="I124" s="286"/>
      <c r="J124" s="286"/>
      <c r="K124" s="270"/>
      <c r="L124" s="270"/>
      <c r="M124" s="265">
        <v>45092</v>
      </c>
      <c r="N124" s="304"/>
      <c r="S124" s="511"/>
      <c r="T124" s="285"/>
      <c r="U124" s="250"/>
      <c r="V124" s="270"/>
      <c r="W124" s="271" t="s">
        <v>452</v>
      </c>
      <c r="X124" s="270"/>
      <c r="Y124" s="285">
        <v>79921077102</v>
      </c>
      <c r="Z124" s="273" t="s">
        <v>175</v>
      </c>
      <c r="AA124" s="270"/>
      <c r="AB124" s="250"/>
    </row>
    <row r="125" spans="1:32" ht="12" customHeight="1" x14ac:dyDescent="0.25">
      <c r="A125" s="254"/>
      <c r="B125" s="254"/>
      <c r="C125" s="341"/>
      <c r="D125" s="341"/>
      <c r="E125" s="108"/>
      <c r="F125" s="340"/>
      <c r="G125" s="326"/>
      <c r="H125" s="108"/>
      <c r="I125" s="286"/>
      <c r="J125" s="286"/>
      <c r="K125" s="270"/>
      <c r="L125" s="270"/>
      <c r="M125" s="265">
        <v>45093</v>
      </c>
      <c r="N125" s="304"/>
      <c r="S125" s="511"/>
      <c r="T125" s="285"/>
      <c r="U125" s="250"/>
      <c r="V125" s="270"/>
      <c r="W125" s="271" t="s">
        <v>324</v>
      </c>
      <c r="X125" s="270"/>
      <c r="Y125" s="285">
        <v>79921077106</v>
      </c>
      <c r="Z125" s="273" t="s">
        <v>175</v>
      </c>
      <c r="AA125" s="270"/>
      <c r="AB125" s="250"/>
    </row>
    <row r="126" spans="1:32" ht="12" customHeight="1" x14ac:dyDescent="0.25">
      <c r="A126" s="254"/>
      <c r="B126" s="254"/>
      <c r="C126" s="341"/>
      <c r="D126" s="341"/>
      <c r="E126" s="108"/>
      <c r="F126" s="340"/>
      <c r="G126" s="326"/>
      <c r="H126" s="108"/>
      <c r="I126" s="286"/>
      <c r="J126" s="286"/>
      <c r="K126" s="270"/>
      <c r="L126" s="270"/>
      <c r="M126" s="265">
        <v>45094</v>
      </c>
      <c r="N126" s="304"/>
      <c r="S126" s="512"/>
      <c r="T126" s="326"/>
      <c r="U126" s="250"/>
      <c r="V126" s="270"/>
      <c r="W126" s="271" t="s">
        <v>453</v>
      </c>
      <c r="X126" s="270"/>
      <c r="Y126" s="285">
        <v>79921077108</v>
      </c>
      <c r="Z126" s="273" t="s">
        <v>175</v>
      </c>
      <c r="AA126" s="270"/>
      <c r="AB126" s="250"/>
    </row>
    <row r="127" spans="1:32" ht="12" customHeight="1" x14ac:dyDescent="0.25">
      <c r="A127" s="254"/>
      <c r="B127" s="254"/>
      <c r="C127" s="341"/>
      <c r="D127" s="341"/>
      <c r="E127" s="108"/>
      <c r="F127" s="340"/>
      <c r="G127" s="326"/>
      <c r="H127" s="108"/>
      <c r="I127" s="286"/>
      <c r="J127" s="286"/>
      <c r="K127" s="270"/>
      <c r="L127" s="270"/>
      <c r="M127" s="265">
        <v>45095</v>
      </c>
      <c r="N127" s="304"/>
      <c r="S127" s="512"/>
      <c r="T127" s="326"/>
      <c r="U127" s="250"/>
      <c r="V127" s="270"/>
      <c r="W127" s="271" t="s">
        <v>454</v>
      </c>
      <c r="X127" s="270"/>
      <c r="Y127" s="303">
        <v>67000</v>
      </c>
      <c r="Z127" s="273" t="s">
        <v>173</v>
      </c>
      <c r="AA127" s="270"/>
      <c r="AB127" s="250"/>
    </row>
    <row r="128" spans="1:32" ht="12" customHeight="1" x14ac:dyDescent="0.25">
      <c r="A128" s="254"/>
      <c r="B128" s="254"/>
      <c r="C128" s="342"/>
      <c r="D128" s="342"/>
      <c r="E128" s="108"/>
      <c r="F128" s="340"/>
      <c r="G128" s="326"/>
      <c r="H128" s="108"/>
      <c r="I128" s="286"/>
      <c r="J128" s="286"/>
      <c r="K128" s="270"/>
      <c r="L128" s="270"/>
      <c r="M128" s="265">
        <v>45096</v>
      </c>
      <c r="N128" s="304"/>
      <c r="S128" s="512"/>
      <c r="T128" s="326"/>
      <c r="U128" s="250"/>
      <c r="V128" s="270"/>
      <c r="W128" s="271" t="s">
        <v>325</v>
      </c>
      <c r="X128" s="270"/>
      <c r="Y128" s="303">
        <v>67001</v>
      </c>
      <c r="Z128" s="273" t="s">
        <v>173</v>
      </c>
      <c r="AA128" s="270"/>
      <c r="AB128" s="250"/>
    </row>
    <row r="129" spans="1:28" ht="12" customHeight="1" x14ac:dyDescent="0.25">
      <c r="A129" s="254"/>
      <c r="B129" s="254"/>
      <c r="C129" s="341"/>
      <c r="D129" s="341"/>
      <c r="E129" s="101"/>
      <c r="F129" s="343"/>
      <c r="G129" s="344"/>
      <c r="H129" s="101"/>
      <c r="K129" s="254"/>
      <c r="M129" s="265">
        <v>45097</v>
      </c>
      <c r="N129" s="304"/>
      <c r="S129" s="512"/>
      <c r="T129" s="326"/>
      <c r="U129" s="250"/>
      <c r="V129" s="270"/>
      <c r="W129" s="271" t="s">
        <v>455</v>
      </c>
      <c r="X129" s="270"/>
      <c r="Y129" s="303">
        <v>67002</v>
      </c>
      <c r="Z129" s="273" t="s">
        <v>173</v>
      </c>
      <c r="AA129" s="270"/>
      <c r="AB129" s="250"/>
    </row>
    <row r="130" spans="1:28" ht="12" customHeight="1" x14ac:dyDescent="0.25">
      <c r="A130" s="254"/>
      <c r="B130" s="254"/>
      <c r="C130" s="341"/>
      <c r="D130" s="341"/>
      <c r="E130" s="101"/>
      <c r="F130" s="343"/>
      <c r="G130" s="344"/>
      <c r="H130" s="101"/>
      <c r="K130" s="254"/>
      <c r="M130" s="265">
        <v>45098</v>
      </c>
      <c r="N130" s="304"/>
      <c r="S130" s="511"/>
      <c r="T130" s="285"/>
      <c r="U130" s="250"/>
      <c r="V130" s="270"/>
      <c r="W130" s="271" t="s">
        <v>456</v>
      </c>
      <c r="X130" s="270"/>
      <c r="Y130" s="285">
        <v>79921022222</v>
      </c>
      <c r="Z130" s="273" t="s">
        <v>175</v>
      </c>
      <c r="AA130" s="270"/>
      <c r="AB130" s="250"/>
    </row>
    <row r="131" spans="1:28" ht="12" customHeight="1" x14ac:dyDescent="0.25">
      <c r="A131" s="254"/>
      <c r="B131" s="254"/>
      <c r="C131" s="341"/>
      <c r="D131" s="341"/>
      <c r="E131" s="101"/>
      <c r="F131" s="343"/>
      <c r="G131" s="344"/>
      <c r="H131" s="101"/>
      <c r="K131" s="254"/>
      <c r="M131" s="265">
        <v>45099</v>
      </c>
      <c r="N131" s="304"/>
      <c r="S131" s="511"/>
      <c r="T131" s="285"/>
      <c r="U131" s="250"/>
      <c r="V131" s="270"/>
      <c r="W131" s="271" t="s">
        <v>326</v>
      </c>
      <c r="X131" s="270"/>
      <c r="Y131" s="285">
        <v>79921022223</v>
      </c>
      <c r="Z131" s="273" t="s">
        <v>175</v>
      </c>
      <c r="AA131" s="270"/>
      <c r="AB131" s="250"/>
    </row>
    <row r="132" spans="1:28" ht="12" customHeight="1" x14ac:dyDescent="0.25">
      <c r="A132" s="254"/>
      <c r="B132" s="254"/>
      <c r="C132" s="341"/>
      <c r="D132" s="341"/>
      <c r="E132" s="101"/>
      <c r="F132" s="343"/>
      <c r="G132" s="344"/>
      <c r="H132" s="101"/>
      <c r="K132" s="254"/>
      <c r="M132" s="265">
        <v>45100</v>
      </c>
      <c r="N132" s="304"/>
      <c r="S132" s="511"/>
      <c r="T132" s="285"/>
      <c r="U132" s="250"/>
      <c r="V132" s="270"/>
      <c r="W132" s="271" t="s">
        <v>457</v>
      </c>
      <c r="X132" s="270"/>
      <c r="Y132" s="285">
        <v>79921022227</v>
      </c>
      <c r="Z132" s="273" t="s">
        <v>175</v>
      </c>
      <c r="AA132" s="270"/>
      <c r="AB132" s="250"/>
    </row>
    <row r="133" spans="1:28" ht="12" customHeight="1" x14ac:dyDescent="0.25">
      <c r="A133" s="254"/>
      <c r="B133" s="254"/>
      <c r="C133" s="335"/>
      <c r="D133" s="335"/>
      <c r="E133" s="101"/>
      <c r="F133" s="343"/>
      <c r="G133" s="344"/>
      <c r="H133" s="101"/>
      <c r="K133" s="254"/>
      <c r="M133" s="265">
        <v>45101</v>
      </c>
      <c r="N133" s="304"/>
      <c r="S133" s="511"/>
      <c r="T133" s="285"/>
      <c r="U133" s="250"/>
      <c r="V133" s="270"/>
      <c r="W133" s="271" t="s">
        <v>345</v>
      </c>
      <c r="X133" s="270"/>
      <c r="Y133" s="285">
        <v>79921022228</v>
      </c>
      <c r="Z133" s="273" t="s">
        <v>175</v>
      </c>
      <c r="AA133" s="270"/>
      <c r="AB133" s="250"/>
    </row>
    <row r="134" spans="1:28" ht="12" customHeight="1" x14ac:dyDescent="0.25">
      <c r="A134" s="254"/>
      <c r="B134" s="254"/>
      <c r="C134" s="342"/>
      <c r="D134" s="342"/>
      <c r="E134" s="101"/>
      <c r="F134" s="343"/>
      <c r="G134" s="344"/>
      <c r="H134" s="101"/>
      <c r="K134" s="254"/>
      <c r="M134" s="265">
        <v>45102</v>
      </c>
      <c r="N134" s="304"/>
      <c r="S134" s="511"/>
      <c r="T134" s="285"/>
      <c r="U134" s="250"/>
      <c r="V134" s="270"/>
      <c r="W134" s="271" t="s">
        <v>327</v>
      </c>
      <c r="X134" s="270"/>
      <c r="Y134" s="285">
        <v>79921022229</v>
      </c>
      <c r="Z134" s="273" t="s">
        <v>175</v>
      </c>
      <c r="AA134" s="270"/>
      <c r="AB134" s="250"/>
    </row>
    <row r="135" spans="1:28" ht="12" customHeight="1" x14ac:dyDescent="0.25">
      <c r="A135" s="254"/>
      <c r="B135" s="254"/>
      <c r="C135" s="341"/>
      <c r="D135" s="341"/>
      <c r="E135" s="101"/>
      <c r="F135" s="101"/>
      <c r="H135" s="101"/>
      <c r="K135" s="254"/>
      <c r="M135" s="265">
        <v>45103</v>
      </c>
      <c r="N135" s="304"/>
      <c r="S135" s="511"/>
      <c r="T135" s="285"/>
      <c r="U135" s="250"/>
      <c r="V135" s="270"/>
      <c r="W135" s="271" t="s">
        <v>458</v>
      </c>
      <c r="X135" s="270"/>
      <c r="Y135" s="285">
        <v>79921022230</v>
      </c>
      <c r="Z135" s="273" t="s">
        <v>175</v>
      </c>
      <c r="AA135" s="270"/>
      <c r="AB135" s="250"/>
    </row>
    <row r="136" spans="1:28" ht="12" customHeight="1" x14ac:dyDescent="0.25">
      <c r="A136" s="254"/>
      <c r="B136" s="254"/>
      <c r="C136" s="341"/>
      <c r="D136" s="341"/>
      <c r="E136" s="101"/>
      <c r="F136" s="345"/>
      <c r="G136" s="344"/>
      <c r="H136" s="101"/>
      <c r="K136" s="254"/>
      <c r="M136" s="265">
        <v>45104</v>
      </c>
      <c r="N136" s="304"/>
      <c r="S136" s="511"/>
      <c r="T136" s="285"/>
      <c r="U136" s="250"/>
      <c r="V136" s="270"/>
      <c r="W136" s="271" t="s">
        <v>328</v>
      </c>
      <c r="X136" s="270"/>
      <c r="Y136" s="285">
        <v>79921022231</v>
      </c>
      <c r="Z136" s="273" t="s">
        <v>175</v>
      </c>
      <c r="AA136" s="270"/>
      <c r="AB136" s="250"/>
    </row>
    <row r="137" spans="1:28" ht="12" customHeight="1" x14ac:dyDescent="0.25">
      <c r="A137" s="254"/>
      <c r="B137" s="254"/>
      <c r="C137" s="341"/>
      <c r="D137" s="341"/>
      <c r="E137" s="101"/>
      <c r="F137" s="345"/>
      <c r="G137" s="344"/>
      <c r="H137" s="101"/>
      <c r="K137" s="254"/>
      <c r="M137" s="265">
        <v>45105</v>
      </c>
      <c r="N137" s="304"/>
      <c r="S137" s="511"/>
      <c r="T137" s="285"/>
      <c r="U137" s="250"/>
      <c r="V137" s="270"/>
      <c r="W137" s="271" t="s">
        <v>459</v>
      </c>
      <c r="X137" s="270"/>
      <c r="Y137" s="285">
        <v>79921022232</v>
      </c>
      <c r="Z137" s="273" t="s">
        <v>175</v>
      </c>
      <c r="AA137" s="270"/>
      <c r="AB137" s="250"/>
    </row>
    <row r="138" spans="1:28" ht="12" customHeight="1" x14ac:dyDescent="0.25">
      <c r="A138" s="254"/>
      <c r="B138" s="254"/>
      <c r="C138" s="341"/>
      <c r="D138" s="341"/>
      <c r="E138" s="101"/>
      <c r="F138" s="345"/>
      <c r="G138" s="344"/>
      <c r="H138" s="101"/>
      <c r="K138" s="254"/>
      <c r="M138" s="265">
        <v>45106</v>
      </c>
      <c r="N138" s="304"/>
      <c r="S138" s="511"/>
      <c r="T138" s="285"/>
      <c r="U138" s="250"/>
      <c r="V138" s="270"/>
      <c r="W138" s="271" t="s">
        <v>460</v>
      </c>
      <c r="X138" s="270"/>
      <c r="Y138" s="285">
        <v>799210222219</v>
      </c>
      <c r="Z138" s="273" t="s">
        <v>174</v>
      </c>
      <c r="AA138" s="270"/>
      <c r="AB138" s="250"/>
    </row>
    <row r="139" spans="1:28" ht="12" customHeight="1" x14ac:dyDescent="0.25">
      <c r="A139" s="254"/>
      <c r="B139" s="254"/>
      <c r="C139" s="341"/>
      <c r="D139" s="341"/>
      <c r="E139" s="101"/>
      <c r="F139" s="343"/>
      <c r="G139" s="344"/>
      <c r="H139" s="101"/>
      <c r="K139" s="254"/>
      <c r="M139" s="265">
        <v>45107</v>
      </c>
      <c r="N139" s="304"/>
      <c r="S139" s="511"/>
      <c r="T139" s="285"/>
      <c r="U139" s="250"/>
      <c r="V139" s="270"/>
      <c r="W139" s="271" t="s">
        <v>461</v>
      </c>
      <c r="X139" s="270"/>
      <c r="Y139" s="285">
        <v>79921092001</v>
      </c>
      <c r="Z139" s="273" t="s">
        <v>175</v>
      </c>
      <c r="AA139" s="270"/>
      <c r="AB139" s="250"/>
    </row>
    <row r="140" spans="1:28" ht="12" customHeight="1" x14ac:dyDescent="0.25">
      <c r="A140" s="254"/>
      <c r="B140" s="254"/>
      <c r="C140" s="341"/>
      <c r="D140" s="341"/>
      <c r="E140" s="101"/>
      <c r="F140" s="343"/>
      <c r="G140" s="346"/>
      <c r="H140" s="101"/>
      <c r="K140" s="254"/>
      <c r="M140" s="265">
        <v>45108</v>
      </c>
      <c r="N140" s="304"/>
      <c r="S140" s="511"/>
      <c r="T140" s="285"/>
      <c r="U140" s="250"/>
      <c r="V140" s="270"/>
      <c r="W140" s="271" t="s">
        <v>298</v>
      </c>
      <c r="X140" s="270"/>
      <c r="Y140" s="285">
        <v>79921096801</v>
      </c>
      <c r="Z140" s="273" t="s">
        <v>175</v>
      </c>
      <c r="AA140" s="270"/>
      <c r="AB140" s="250"/>
    </row>
    <row r="141" spans="1:28" ht="12" customHeight="1" x14ac:dyDescent="0.25">
      <c r="A141" s="254"/>
      <c r="B141" s="254"/>
      <c r="C141" s="341"/>
      <c r="D141" s="341"/>
      <c r="E141" s="101"/>
      <c r="F141" s="343"/>
      <c r="G141" s="346"/>
      <c r="H141" s="101"/>
      <c r="K141" s="254"/>
      <c r="M141" s="265">
        <v>45109</v>
      </c>
      <c r="N141" s="304"/>
      <c r="S141" s="511"/>
      <c r="T141" s="285"/>
      <c r="U141" s="250"/>
      <c r="V141" s="270"/>
      <c r="W141" s="271" t="s">
        <v>462</v>
      </c>
      <c r="X141" s="270"/>
      <c r="Y141" s="285">
        <v>79921098001</v>
      </c>
      <c r="Z141" s="273" t="s">
        <v>175</v>
      </c>
      <c r="AA141" s="270"/>
      <c r="AB141" s="250"/>
    </row>
    <row r="142" spans="1:28" ht="12" customHeight="1" x14ac:dyDescent="0.25">
      <c r="A142" s="254"/>
      <c r="B142" s="254"/>
      <c r="C142" s="341"/>
      <c r="D142" s="341"/>
      <c r="E142" s="101"/>
      <c r="F142" s="345"/>
      <c r="G142" s="344"/>
      <c r="H142" s="101"/>
      <c r="K142" s="254"/>
      <c r="M142" s="265">
        <v>45110</v>
      </c>
      <c r="N142" s="304"/>
      <c r="S142" s="511"/>
      <c r="T142" s="285"/>
      <c r="U142" s="250"/>
      <c r="V142" s="270"/>
      <c r="W142" s="271" t="s">
        <v>463</v>
      </c>
      <c r="X142" s="270"/>
      <c r="Y142" s="285">
        <v>79921098002</v>
      </c>
      <c r="Z142" s="273" t="s">
        <v>175</v>
      </c>
      <c r="AA142" s="270"/>
      <c r="AB142" s="250"/>
    </row>
    <row r="143" spans="1:28" ht="12" customHeight="1" x14ac:dyDescent="0.25">
      <c r="A143" s="254"/>
      <c r="B143" s="254"/>
      <c r="C143" s="341"/>
      <c r="D143" s="341"/>
      <c r="E143" s="101"/>
      <c r="F143" s="345"/>
      <c r="G143" s="344"/>
      <c r="H143" s="101"/>
      <c r="K143" s="254"/>
      <c r="M143" s="265">
        <v>45111</v>
      </c>
      <c r="N143" s="304"/>
      <c r="S143" s="511"/>
      <c r="T143" s="285"/>
      <c r="U143" s="250"/>
      <c r="V143" s="270"/>
      <c r="W143" s="271" t="s">
        <v>299</v>
      </c>
      <c r="X143" s="270"/>
      <c r="Y143" s="285">
        <v>79921098002</v>
      </c>
      <c r="Z143" s="273" t="s">
        <v>175</v>
      </c>
      <c r="AA143" s="270"/>
      <c r="AB143" s="250"/>
    </row>
    <row r="144" spans="1:28" ht="12" customHeight="1" x14ac:dyDescent="0.25">
      <c r="A144" s="254"/>
      <c r="B144" s="254"/>
      <c r="C144" s="341"/>
      <c r="D144" s="341"/>
      <c r="E144" s="101"/>
      <c r="F144" s="345"/>
      <c r="G144" s="344"/>
      <c r="H144" s="101"/>
      <c r="K144" s="254"/>
      <c r="M144" s="265">
        <v>45112</v>
      </c>
      <c r="N144" s="304"/>
      <c r="S144" s="511"/>
      <c r="T144" s="285"/>
      <c r="U144" s="250"/>
      <c r="V144" s="270"/>
      <c r="W144" s="271" t="s">
        <v>464</v>
      </c>
      <c r="X144" s="270"/>
      <c r="Y144" s="285">
        <v>79921098002</v>
      </c>
      <c r="Z144" s="273" t="s">
        <v>175</v>
      </c>
      <c r="AA144" s="270"/>
      <c r="AB144" s="250"/>
    </row>
    <row r="145" spans="1:28" ht="12" customHeight="1" x14ac:dyDescent="0.25">
      <c r="A145" s="254"/>
      <c r="B145" s="254"/>
      <c r="C145" s="341"/>
      <c r="D145" s="341"/>
      <c r="E145" s="101"/>
      <c r="F145" s="101"/>
      <c r="H145" s="101"/>
      <c r="K145" s="254"/>
      <c r="M145" s="265">
        <v>45113</v>
      </c>
      <c r="N145" s="304"/>
      <c r="S145" s="511"/>
      <c r="T145" s="285"/>
      <c r="U145" s="250"/>
      <c r="V145" s="270"/>
      <c r="W145" s="271" t="s">
        <v>465</v>
      </c>
      <c r="X145" s="270"/>
      <c r="Y145" s="285">
        <v>79921098003</v>
      </c>
      <c r="Z145" s="273" t="s">
        <v>175</v>
      </c>
      <c r="AA145" s="270"/>
      <c r="AB145" s="250"/>
    </row>
    <row r="146" spans="1:28" ht="12" customHeight="1" x14ac:dyDescent="0.25">
      <c r="A146" s="254"/>
      <c r="B146" s="254"/>
      <c r="C146" s="341"/>
      <c r="D146" s="341"/>
      <c r="E146" s="101"/>
      <c r="F146" s="101"/>
      <c r="H146" s="101"/>
      <c r="K146" s="254"/>
      <c r="M146" s="265">
        <v>45114</v>
      </c>
      <c r="N146" s="304"/>
      <c r="S146" s="511"/>
      <c r="T146" s="285"/>
      <c r="U146" s="250"/>
      <c r="V146" s="270"/>
      <c r="W146" s="271" t="s">
        <v>329</v>
      </c>
      <c r="X146" s="270"/>
      <c r="Y146" s="285">
        <v>79921098003</v>
      </c>
      <c r="Z146" s="273" t="s">
        <v>175</v>
      </c>
      <c r="AA146" s="270"/>
      <c r="AB146" s="250"/>
    </row>
    <row r="147" spans="1:28" ht="12" customHeight="1" x14ac:dyDescent="0.25">
      <c r="A147" s="254"/>
      <c r="B147" s="254"/>
      <c r="C147" s="341"/>
      <c r="D147" s="341"/>
      <c r="E147" s="101"/>
      <c r="F147" s="345"/>
      <c r="G147" s="344"/>
      <c r="H147" s="101"/>
      <c r="K147" s="254"/>
      <c r="M147" s="265">
        <v>45115</v>
      </c>
      <c r="N147" s="304"/>
      <c r="S147" s="511"/>
      <c r="T147" s="285"/>
      <c r="U147" s="250"/>
      <c r="V147" s="270"/>
      <c r="W147" s="271" t="s">
        <v>466</v>
      </c>
      <c r="X147" s="270"/>
      <c r="Y147" s="285">
        <v>81542101301</v>
      </c>
      <c r="Z147" s="273" t="s">
        <v>174</v>
      </c>
      <c r="AA147" s="270"/>
      <c r="AB147" s="250"/>
    </row>
    <row r="148" spans="1:28" ht="12" customHeight="1" x14ac:dyDescent="0.25">
      <c r="A148" s="254"/>
      <c r="B148" s="254"/>
      <c r="C148" s="341"/>
      <c r="D148" s="341"/>
      <c r="E148" s="101"/>
      <c r="F148" s="345"/>
      <c r="G148" s="344"/>
      <c r="H148" s="101"/>
      <c r="K148" s="254"/>
      <c r="M148" s="265">
        <v>45116</v>
      </c>
      <c r="N148" s="304"/>
      <c r="S148" s="511"/>
      <c r="T148" s="285"/>
      <c r="U148" s="250"/>
      <c r="V148" s="270"/>
      <c r="W148" s="271" t="s">
        <v>467</v>
      </c>
      <c r="X148" s="270"/>
      <c r="Y148" s="285">
        <v>81542101302</v>
      </c>
      <c r="Z148" s="273" t="s">
        <v>174</v>
      </c>
      <c r="AA148" s="270"/>
      <c r="AB148" s="250"/>
    </row>
    <row r="149" spans="1:28" ht="12" customHeight="1" x14ac:dyDescent="0.25">
      <c r="A149" s="254"/>
      <c r="B149" s="254"/>
      <c r="C149" s="341"/>
      <c r="D149" s="341"/>
      <c r="E149" s="101"/>
      <c r="F149" s="345"/>
      <c r="G149" s="344"/>
      <c r="H149" s="101"/>
      <c r="K149" s="254"/>
      <c r="M149" s="265">
        <v>45117</v>
      </c>
      <c r="N149" s="304"/>
      <c r="S149" s="511"/>
      <c r="T149" s="285"/>
      <c r="U149" s="250"/>
      <c r="V149" s="270"/>
      <c r="W149" s="271" t="s">
        <v>300</v>
      </c>
      <c r="X149" s="270"/>
      <c r="Y149" s="285">
        <v>81542101303</v>
      </c>
      <c r="Z149" s="273" t="s">
        <v>174</v>
      </c>
      <c r="AA149" s="270"/>
      <c r="AB149" s="250"/>
    </row>
    <row r="150" spans="1:28" ht="12" customHeight="1" x14ac:dyDescent="0.25">
      <c r="A150" s="254"/>
      <c r="B150" s="254"/>
      <c r="C150" s="341"/>
      <c r="D150" s="341"/>
      <c r="E150" s="101"/>
      <c r="F150" s="345"/>
      <c r="G150" s="344"/>
      <c r="H150" s="101"/>
      <c r="K150" s="254"/>
      <c r="M150" s="265">
        <v>45118</v>
      </c>
      <c r="N150" s="304"/>
      <c r="S150" s="511"/>
      <c r="T150" s="285"/>
      <c r="U150" s="250"/>
      <c r="V150" s="270"/>
      <c r="W150" s="271" t="s">
        <v>468</v>
      </c>
      <c r="X150" s="270"/>
      <c r="Y150" s="326">
        <v>7992102223</v>
      </c>
      <c r="Z150" s="326" t="s">
        <v>174</v>
      </c>
      <c r="AA150" s="270"/>
      <c r="AB150" s="250"/>
    </row>
    <row r="151" spans="1:28" ht="12" customHeight="1" x14ac:dyDescent="0.25">
      <c r="A151" s="254"/>
      <c r="B151" s="254"/>
      <c r="C151" s="341"/>
      <c r="D151" s="341"/>
      <c r="E151" s="101"/>
      <c r="F151" s="345"/>
      <c r="G151" s="344"/>
      <c r="H151" s="101"/>
      <c r="K151" s="345"/>
      <c r="L151" s="344"/>
      <c r="M151" s="265">
        <v>45119</v>
      </c>
      <c r="N151" s="304"/>
      <c r="S151" s="511"/>
      <c r="T151" s="285"/>
      <c r="U151" s="250"/>
      <c r="V151" s="270"/>
      <c r="W151" s="271" t="s">
        <v>469</v>
      </c>
      <c r="X151" s="270"/>
      <c r="Y151" s="285">
        <v>81542101401</v>
      </c>
      <c r="Z151" s="320" t="s">
        <v>174</v>
      </c>
      <c r="AA151" s="270"/>
      <c r="AB151" s="250"/>
    </row>
    <row r="152" spans="1:28" ht="12" customHeight="1" x14ac:dyDescent="0.25">
      <c r="A152" s="254"/>
      <c r="B152" s="254"/>
      <c r="C152" s="341"/>
      <c r="D152" s="341"/>
      <c r="E152" s="101"/>
      <c r="F152" s="345"/>
      <c r="G152" s="344"/>
      <c r="H152" s="101"/>
      <c r="K152" s="345"/>
      <c r="L152" s="344"/>
      <c r="M152" s="265">
        <v>45120</v>
      </c>
      <c r="N152" s="304"/>
      <c r="S152" s="511"/>
      <c r="T152" s="285"/>
      <c r="U152" s="250"/>
      <c r="V152" s="270"/>
      <c r="W152" s="271" t="s">
        <v>301</v>
      </c>
      <c r="X152" s="270"/>
      <c r="Y152" s="347" t="s">
        <v>610</v>
      </c>
      <c r="Z152" s="273" t="s">
        <v>173</v>
      </c>
      <c r="AA152" s="270"/>
      <c r="AB152" s="250"/>
    </row>
    <row r="153" spans="1:28" ht="12" customHeight="1" x14ac:dyDescent="0.25">
      <c r="A153" s="254"/>
      <c r="B153" s="254"/>
      <c r="C153" s="341"/>
      <c r="D153" s="341"/>
      <c r="E153" s="101"/>
      <c r="F153" s="345"/>
      <c r="G153" s="344"/>
      <c r="H153" s="101"/>
      <c r="K153" s="345"/>
      <c r="L153" s="344"/>
      <c r="M153" s="265">
        <v>45121</v>
      </c>
      <c r="N153" s="304"/>
      <c r="S153" s="511"/>
      <c r="T153" s="285"/>
      <c r="U153" s="250"/>
      <c r="V153" s="270"/>
      <c r="W153" s="271" t="s">
        <v>470</v>
      </c>
      <c r="X153" s="270"/>
      <c r="Y153" s="347" t="s">
        <v>611</v>
      </c>
      <c r="Z153" s="273" t="s">
        <v>173</v>
      </c>
      <c r="AA153" s="270"/>
      <c r="AB153" s="250"/>
    </row>
    <row r="154" spans="1:28" ht="12" customHeight="1" x14ac:dyDescent="0.25">
      <c r="A154" s="254"/>
      <c r="B154" s="254"/>
      <c r="C154" s="341"/>
      <c r="D154" s="341"/>
      <c r="E154" s="101"/>
      <c r="F154" s="345"/>
      <c r="G154" s="344"/>
      <c r="H154" s="101"/>
      <c r="K154" s="254"/>
      <c r="M154" s="265">
        <v>45122</v>
      </c>
      <c r="N154" s="304"/>
      <c r="S154" s="511"/>
      <c r="T154" s="285"/>
      <c r="U154" s="250"/>
      <c r="V154" s="270"/>
      <c r="W154" s="271" t="s">
        <v>471</v>
      </c>
      <c r="X154" s="270"/>
      <c r="Y154" s="104" t="s">
        <v>612</v>
      </c>
      <c r="Z154" s="273" t="s">
        <v>173</v>
      </c>
      <c r="AA154" s="270"/>
      <c r="AB154" s="250"/>
    </row>
    <row r="155" spans="1:28" ht="12" customHeight="1" x14ac:dyDescent="0.25">
      <c r="A155" s="254"/>
      <c r="B155" s="254"/>
      <c r="C155" s="341"/>
      <c r="D155" s="341"/>
      <c r="E155" s="101"/>
      <c r="F155" s="345"/>
      <c r="G155" s="344"/>
      <c r="H155" s="101"/>
      <c r="K155" s="254"/>
      <c r="M155" s="265">
        <v>45123</v>
      </c>
      <c r="N155" s="304"/>
      <c r="S155" s="511"/>
      <c r="T155" s="285"/>
      <c r="U155" s="250"/>
      <c r="V155" s="270"/>
      <c r="W155" s="271" t="s">
        <v>330</v>
      </c>
      <c r="X155" s="270"/>
      <c r="Y155" s="347" t="s">
        <v>613</v>
      </c>
      <c r="Z155" s="273" t="s">
        <v>173</v>
      </c>
      <c r="AA155" s="270"/>
      <c r="AB155" s="250"/>
    </row>
    <row r="156" spans="1:28" ht="12" customHeight="1" x14ac:dyDescent="0.25">
      <c r="A156" s="254"/>
      <c r="B156" s="254"/>
      <c r="C156" s="341"/>
      <c r="D156" s="341"/>
      <c r="E156" s="101"/>
      <c r="F156" s="345"/>
      <c r="G156" s="344"/>
      <c r="H156" s="101"/>
      <c r="K156" s="254"/>
      <c r="M156" s="265">
        <v>45124</v>
      </c>
      <c r="N156" s="304"/>
      <c r="S156" s="511"/>
      <c r="T156" s="285"/>
      <c r="U156" s="250"/>
      <c r="V156" s="270"/>
      <c r="W156" s="271" t="s">
        <v>378</v>
      </c>
      <c r="X156" s="270"/>
      <c r="Y156" s="347" t="s">
        <v>614</v>
      </c>
      <c r="Z156" s="273" t="s">
        <v>173</v>
      </c>
      <c r="AA156" s="270"/>
      <c r="AB156" s="250"/>
    </row>
    <row r="157" spans="1:28" ht="12" customHeight="1" x14ac:dyDescent="0.25">
      <c r="A157" s="254"/>
      <c r="B157" s="254"/>
      <c r="C157" s="341"/>
      <c r="D157" s="341"/>
      <c r="E157" s="101"/>
      <c r="F157" s="345"/>
      <c r="G157" s="344"/>
      <c r="H157" s="101"/>
      <c r="K157" s="254"/>
      <c r="M157" s="265">
        <v>45125</v>
      </c>
      <c r="N157" s="304"/>
      <c r="S157" s="299"/>
      <c r="T157" s="269"/>
      <c r="U157" s="250"/>
      <c r="V157" s="270"/>
      <c r="W157" s="271" t="s">
        <v>472</v>
      </c>
      <c r="X157" s="270"/>
      <c r="Y157" s="104" t="s">
        <v>615</v>
      </c>
      <c r="Z157" s="273" t="s">
        <v>173</v>
      </c>
      <c r="AA157" s="270"/>
      <c r="AB157" s="250"/>
    </row>
    <row r="158" spans="1:28" ht="12" customHeight="1" x14ac:dyDescent="0.25">
      <c r="A158" s="254"/>
      <c r="B158" s="254"/>
      <c r="C158" s="341"/>
      <c r="D158" s="341"/>
      <c r="E158" s="101"/>
      <c r="F158" s="345"/>
      <c r="G158" s="344"/>
      <c r="H158" s="101"/>
      <c r="K158" s="254"/>
      <c r="M158" s="265">
        <v>45126</v>
      </c>
      <c r="N158" s="304"/>
      <c r="S158" s="299"/>
      <c r="T158" s="269"/>
      <c r="U158" s="250"/>
      <c r="V158" s="270"/>
      <c r="W158" s="271" t="s">
        <v>392</v>
      </c>
      <c r="X158" s="270"/>
      <c r="Y158" s="108" t="s">
        <v>616</v>
      </c>
      <c r="Z158" s="273" t="s">
        <v>173</v>
      </c>
      <c r="AA158" s="270"/>
      <c r="AB158" s="250"/>
    </row>
    <row r="159" spans="1:28" ht="12" customHeight="1" x14ac:dyDescent="0.25">
      <c r="A159" s="254"/>
      <c r="B159" s="254"/>
      <c r="C159" s="341"/>
      <c r="D159" s="341"/>
      <c r="E159" s="101"/>
      <c r="F159" s="345"/>
      <c r="G159" s="344"/>
      <c r="H159" s="101"/>
      <c r="K159" s="254"/>
      <c r="M159" s="265">
        <v>45127</v>
      </c>
      <c r="N159" s="304"/>
      <c r="S159" s="299"/>
      <c r="T159" s="269"/>
      <c r="U159" s="250"/>
      <c r="V159" s="270"/>
      <c r="W159" s="271" t="s">
        <v>331</v>
      </c>
      <c r="X159" s="270"/>
      <c r="Y159" s="347" t="s">
        <v>617</v>
      </c>
      <c r="Z159" s="273" t="s">
        <v>173</v>
      </c>
      <c r="AA159" s="270"/>
      <c r="AB159" s="250"/>
    </row>
    <row r="160" spans="1:28" ht="12" customHeight="1" x14ac:dyDescent="0.25">
      <c r="A160" s="254"/>
      <c r="B160" s="254"/>
      <c r="C160" s="341"/>
      <c r="D160" s="341"/>
      <c r="E160" s="101"/>
      <c r="F160" s="345"/>
      <c r="G160" s="344"/>
      <c r="H160" s="101"/>
      <c r="K160" s="254"/>
      <c r="M160" s="265">
        <v>45128</v>
      </c>
      <c r="N160" s="304"/>
      <c r="S160" s="299"/>
      <c r="T160" s="269"/>
      <c r="U160" s="250"/>
      <c r="V160" s="270"/>
      <c r="W160" s="271" t="s">
        <v>473</v>
      </c>
      <c r="X160" s="270"/>
      <c r="Y160" s="108" t="s">
        <v>618</v>
      </c>
      <c r="Z160" s="273" t="s">
        <v>173</v>
      </c>
      <c r="AA160" s="270"/>
      <c r="AB160" s="250"/>
    </row>
    <row r="161" spans="1:28" ht="12" customHeight="1" x14ac:dyDescent="0.25">
      <c r="A161" s="254"/>
      <c r="B161" s="254"/>
      <c r="C161" s="341"/>
      <c r="D161" s="341"/>
      <c r="E161" s="101"/>
      <c r="F161" s="343"/>
      <c r="G161" s="344"/>
      <c r="H161" s="101"/>
      <c r="K161" s="254"/>
      <c r="M161" s="265">
        <v>45129</v>
      </c>
      <c r="N161" s="304"/>
      <c r="S161" s="513"/>
      <c r="T161" s="269"/>
      <c r="U161" s="250"/>
      <c r="V161" s="270"/>
      <c r="W161" s="271" t="s">
        <v>474</v>
      </c>
      <c r="X161" s="270"/>
      <c r="Y161" s="108" t="s">
        <v>619</v>
      </c>
      <c r="Z161" s="273" t="s">
        <v>173</v>
      </c>
      <c r="AA161" s="270"/>
      <c r="AB161" s="250"/>
    </row>
    <row r="162" spans="1:28" ht="12" customHeight="1" x14ac:dyDescent="0.25">
      <c r="A162" s="254"/>
      <c r="B162" s="254"/>
      <c r="C162" s="341"/>
      <c r="D162" s="341"/>
      <c r="E162" s="101"/>
      <c r="F162" s="345"/>
      <c r="G162" s="344"/>
      <c r="H162" s="101"/>
      <c r="K162" s="254"/>
      <c r="M162" s="265">
        <v>45130</v>
      </c>
      <c r="N162" s="304"/>
      <c r="S162" s="513"/>
      <c r="T162" s="315"/>
      <c r="U162" s="273"/>
      <c r="V162" s="270"/>
      <c r="W162" s="271" t="s">
        <v>475</v>
      </c>
      <c r="X162" s="270"/>
      <c r="Y162" s="108" t="s">
        <v>620</v>
      </c>
      <c r="Z162" s="273" t="s">
        <v>173</v>
      </c>
      <c r="AA162" s="270"/>
      <c r="AB162" s="250"/>
    </row>
    <row r="163" spans="1:28" ht="12" customHeight="1" x14ac:dyDescent="0.25">
      <c r="A163" s="254"/>
      <c r="B163" s="254"/>
      <c r="C163" s="341"/>
      <c r="D163" s="341"/>
      <c r="E163" s="101"/>
      <c r="F163" s="345"/>
      <c r="G163" s="344"/>
      <c r="H163" s="101"/>
      <c r="K163" s="254"/>
      <c r="M163" s="265">
        <v>45131</v>
      </c>
      <c r="N163" s="304"/>
      <c r="S163" s="514"/>
      <c r="U163" s="273"/>
      <c r="V163" s="270"/>
      <c r="W163" s="271" t="s">
        <v>332</v>
      </c>
      <c r="X163" s="270"/>
      <c r="Y163" s="108" t="s">
        <v>621</v>
      </c>
      <c r="Z163" s="273" t="s">
        <v>173</v>
      </c>
      <c r="AA163" s="270"/>
      <c r="AB163" s="250"/>
    </row>
    <row r="164" spans="1:28" ht="12" customHeight="1" x14ac:dyDescent="0.25">
      <c r="A164" s="254"/>
      <c r="B164" s="254"/>
      <c r="C164" s="341"/>
      <c r="D164" s="341"/>
      <c r="E164" s="101"/>
      <c r="F164" s="345"/>
      <c r="G164" s="344"/>
      <c r="H164" s="101"/>
      <c r="K164" s="254"/>
      <c r="M164" s="265">
        <v>45132</v>
      </c>
      <c r="N164" s="304"/>
      <c r="S164" s="513"/>
      <c r="T164" s="317"/>
      <c r="U164" s="250"/>
      <c r="V164" s="270"/>
      <c r="W164" s="271" t="s">
        <v>476</v>
      </c>
      <c r="X164" s="270"/>
      <c r="Y164" s="347" t="s">
        <v>622</v>
      </c>
      <c r="Z164" s="273" t="s">
        <v>173</v>
      </c>
      <c r="AA164" s="270"/>
      <c r="AB164" s="250"/>
    </row>
    <row r="165" spans="1:28" ht="12" customHeight="1" x14ac:dyDescent="0.25">
      <c r="A165" s="254"/>
      <c r="B165" s="254"/>
      <c r="C165" s="341"/>
      <c r="D165" s="341"/>
      <c r="E165" s="101"/>
      <c r="F165" s="345"/>
      <c r="G165" s="344"/>
      <c r="H165" s="101"/>
      <c r="K165" s="254"/>
      <c r="M165" s="265">
        <v>45133</v>
      </c>
      <c r="N165" s="304"/>
      <c r="S165" s="513"/>
      <c r="T165" s="317"/>
      <c r="U165" s="250"/>
      <c r="V165" s="270"/>
      <c r="W165" s="271" t="s">
        <v>477</v>
      </c>
      <c r="X165" s="270"/>
      <c r="Y165" s="347" t="s">
        <v>623</v>
      </c>
      <c r="Z165" s="273" t="s">
        <v>173</v>
      </c>
      <c r="AA165" s="270"/>
      <c r="AB165" s="250"/>
    </row>
    <row r="166" spans="1:28" ht="12" customHeight="1" x14ac:dyDescent="0.25">
      <c r="A166" s="254"/>
      <c r="B166" s="254"/>
      <c r="C166" s="341"/>
      <c r="D166" s="341"/>
      <c r="E166" s="101"/>
      <c r="F166" s="345"/>
      <c r="G166" s="344"/>
      <c r="H166" s="101"/>
      <c r="K166" s="254"/>
      <c r="M166" s="265">
        <v>45134</v>
      </c>
      <c r="N166" s="304"/>
      <c r="S166" s="513"/>
      <c r="T166" s="317"/>
      <c r="U166" s="250"/>
      <c r="V166" s="270"/>
      <c r="W166" s="271" t="s">
        <v>333</v>
      </c>
      <c r="X166" s="270"/>
      <c r="Y166" s="347" t="s">
        <v>624</v>
      </c>
      <c r="Z166" s="273" t="s">
        <v>173</v>
      </c>
      <c r="AA166" s="270"/>
      <c r="AB166" s="250"/>
    </row>
    <row r="167" spans="1:28" ht="12" customHeight="1" x14ac:dyDescent="0.25">
      <c r="A167" s="254"/>
      <c r="B167" s="254"/>
      <c r="C167" s="341"/>
      <c r="D167" s="341"/>
      <c r="E167" s="101"/>
      <c r="F167" s="345"/>
      <c r="G167" s="344"/>
      <c r="H167" s="101"/>
      <c r="K167" s="254"/>
      <c r="M167" s="265">
        <v>45135</v>
      </c>
      <c r="N167" s="304"/>
      <c r="S167" s="513"/>
      <c r="T167" s="317"/>
      <c r="U167" s="250"/>
      <c r="V167" s="270"/>
      <c r="W167" s="271" t="s">
        <v>478</v>
      </c>
      <c r="X167" s="270"/>
      <c r="Y167" s="347" t="s">
        <v>625</v>
      </c>
      <c r="Z167" s="273" t="s">
        <v>173</v>
      </c>
      <c r="AA167" s="270"/>
      <c r="AB167" s="250"/>
    </row>
    <row r="168" spans="1:28" ht="12" customHeight="1" x14ac:dyDescent="0.25">
      <c r="A168" s="254"/>
      <c r="B168" s="254"/>
      <c r="C168" s="341"/>
      <c r="D168" s="341"/>
      <c r="E168" s="101"/>
      <c r="F168" s="345"/>
      <c r="G168" s="344"/>
      <c r="H168" s="101"/>
      <c r="K168" s="254"/>
      <c r="M168" s="265">
        <v>45136</v>
      </c>
      <c r="N168" s="304"/>
      <c r="S168" s="515"/>
      <c r="U168" s="273"/>
      <c r="V168" s="270"/>
      <c r="W168" s="271" t="s">
        <v>479</v>
      </c>
      <c r="X168" s="270"/>
      <c r="Y168" s="347" t="s">
        <v>626</v>
      </c>
      <c r="Z168" s="273" t="s">
        <v>173</v>
      </c>
      <c r="AA168" s="270"/>
      <c r="AB168" s="250"/>
    </row>
    <row r="169" spans="1:28" ht="12" customHeight="1" x14ac:dyDescent="0.25">
      <c r="A169" s="254"/>
      <c r="B169" s="254"/>
      <c r="C169" s="341"/>
      <c r="D169" s="341"/>
      <c r="E169" s="101"/>
      <c r="F169" s="345"/>
      <c r="G169" s="344"/>
      <c r="H169" s="101"/>
      <c r="K169" s="254"/>
      <c r="M169" s="265">
        <v>45137</v>
      </c>
      <c r="N169" s="304"/>
      <c r="S169" s="513"/>
      <c r="T169" s="269"/>
      <c r="U169" s="250"/>
      <c r="V169" s="270"/>
      <c r="W169" s="271" t="s">
        <v>302</v>
      </c>
      <c r="X169" s="270"/>
      <c r="Y169" s="347" t="s">
        <v>627</v>
      </c>
      <c r="Z169" s="273" t="s">
        <v>173</v>
      </c>
      <c r="AA169" s="270"/>
      <c r="AB169" s="250"/>
    </row>
    <row r="170" spans="1:28" ht="12" customHeight="1" x14ac:dyDescent="0.25">
      <c r="A170" s="254"/>
      <c r="B170" s="254"/>
      <c r="C170" s="341"/>
      <c r="D170" s="341"/>
      <c r="E170" s="101"/>
      <c r="F170" s="345"/>
      <c r="G170" s="344"/>
      <c r="H170" s="101"/>
      <c r="K170" s="254"/>
      <c r="M170" s="265">
        <v>45138</v>
      </c>
      <c r="N170" s="304"/>
      <c r="S170" s="514"/>
      <c r="U170" s="269"/>
      <c r="V170" s="270"/>
      <c r="W170" s="271" t="s">
        <v>480</v>
      </c>
      <c r="X170" s="270"/>
      <c r="Y170" s="108">
        <v>81542101313</v>
      </c>
      <c r="Z170" s="326" t="str">
        <f>VLOOKUP(Y170,[16]Lookups2!$A$3:$D$423,2,FALSE)</f>
        <v>Jovial</v>
      </c>
      <c r="AA170" s="270"/>
      <c r="AB170" s="250"/>
    </row>
    <row r="171" spans="1:28" ht="12" customHeight="1" x14ac:dyDescent="0.25">
      <c r="A171" s="254"/>
      <c r="B171" s="254"/>
      <c r="C171" s="341"/>
      <c r="D171" s="341"/>
      <c r="E171" s="101"/>
      <c r="F171" s="345"/>
      <c r="G171" s="344"/>
      <c r="H171" s="101"/>
      <c r="K171" s="254"/>
      <c r="M171" s="265">
        <v>45139</v>
      </c>
      <c r="N171" s="304"/>
      <c r="S171" s="511"/>
      <c r="T171" s="285"/>
      <c r="U171" s="250"/>
      <c r="V171" s="270"/>
      <c r="W171" s="271" t="s">
        <v>481</v>
      </c>
      <c r="X171" s="270"/>
      <c r="Y171" s="348">
        <v>815421011241</v>
      </c>
      <c r="Z171" s="326" t="s">
        <v>174</v>
      </c>
      <c r="AA171" s="270"/>
      <c r="AB171" s="250"/>
    </row>
    <row r="172" spans="1:28" ht="12" customHeight="1" x14ac:dyDescent="0.25">
      <c r="A172" s="254"/>
      <c r="B172" s="254"/>
      <c r="C172" s="341"/>
      <c r="D172" s="341"/>
      <c r="E172" s="101"/>
      <c r="F172" s="345"/>
      <c r="G172" s="344"/>
      <c r="H172" s="101"/>
      <c r="K172" s="254"/>
      <c r="M172" s="265">
        <v>45140</v>
      </c>
      <c r="N172" s="304"/>
      <c r="S172" s="513"/>
      <c r="T172" s="269"/>
      <c r="U172" s="250"/>
      <c r="V172" s="270"/>
      <c r="W172" s="271" t="s">
        <v>303</v>
      </c>
      <c r="X172" s="270"/>
      <c r="Y172" s="348">
        <v>815421011265</v>
      </c>
      <c r="Z172" s="326" t="s">
        <v>174</v>
      </c>
      <c r="AA172" s="270"/>
      <c r="AB172" s="250"/>
    </row>
    <row r="173" spans="1:28" ht="12" customHeight="1" x14ac:dyDescent="0.25">
      <c r="A173" s="254"/>
      <c r="B173" s="254"/>
      <c r="C173" s="341"/>
      <c r="D173" s="341"/>
      <c r="E173" s="101"/>
      <c r="F173" s="345"/>
      <c r="G173" s="344"/>
      <c r="H173" s="101"/>
      <c r="K173" s="254"/>
      <c r="M173" s="265">
        <v>45141</v>
      </c>
      <c r="N173" s="304"/>
      <c r="S173" s="513"/>
      <c r="T173" s="269"/>
      <c r="U173" s="250"/>
      <c r="V173" s="270"/>
      <c r="W173" s="271" t="s">
        <v>482</v>
      </c>
      <c r="X173" s="270"/>
      <c r="Y173" s="348">
        <v>815421014051</v>
      </c>
      <c r="Z173" s="326" t="s">
        <v>174</v>
      </c>
      <c r="AA173" s="270"/>
      <c r="AB173" s="250"/>
    </row>
    <row r="174" spans="1:28" ht="12" customHeight="1" x14ac:dyDescent="0.25">
      <c r="A174" s="254"/>
      <c r="B174" s="254"/>
      <c r="C174" s="341"/>
      <c r="D174" s="341"/>
      <c r="E174" s="101"/>
      <c r="F174" s="345"/>
      <c r="G174" s="344"/>
      <c r="H174" s="101"/>
      <c r="K174" s="254"/>
      <c r="M174" s="265">
        <v>45142</v>
      </c>
      <c r="N174" s="304"/>
      <c r="S174" s="513"/>
      <c r="T174" s="269"/>
      <c r="U174" s="250"/>
      <c r="V174" s="270"/>
      <c r="W174" s="271" t="s">
        <v>483</v>
      </c>
      <c r="X174" s="270"/>
      <c r="Y174" s="348">
        <v>815421011005</v>
      </c>
      <c r="Z174" s="326" t="s">
        <v>174</v>
      </c>
      <c r="AA174" s="270"/>
      <c r="AB174" s="250"/>
    </row>
    <row r="175" spans="1:28" ht="12" customHeight="1" x14ac:dyDescent="0.25">
      <c r="A175" s="254"/>
      <c r="B175" s="254"/>
      <c r="C175" s="341"/>
      <c r="D175" s="341"/>
      <c r="E175" s="101"/>
      <c r="F175" s="345"/>
      <c r="G175" s="344"/>
      <c r="H175" s="101"/>
      <c r="K175" s="254"/>
      <c r="M175" s="265">
        <v>45143</v>
      </c>
      <c r="N175" s="304"/>
      <c r="S175" s="513"/>
      <c r="T175" s="269"/>
      <c r="U175" s="250"/>
      <c r="V175" s="270"/>
      <c r="W175" s="271" t="s">
        <v>304</v>
      </c>
      <c r="X175" s="270"/>
      <c r="Y175" s="348">
        <v>815421014204</v>
      </c>
      <c r="Z175" s="326" t="s">
        <v>174</v>
      </c>
      <c r="AA175" s="270"/>
      <c r="AB175" s="250"/>
    </row>
    <row r="176" spans="1:28" ht="12" customHeight="1" x14ac:dyDescent="0.25">
      <c r="A176" s="254"/>
      <c r="B176" s="254"/>
      <c r="C176" s="341"/>
      <c r="D176" s="341"/>
      <c r="E176" s="101"/>
      <c r="F176" s="345"/>
      <c r="G176" s="344"/>
      <c r="H176" s="101"/>
      <c r="K176" s="254"/>
      <c r="M176" s="265">
        <v>45144</v>
      </c>
      <c r="N176" s="304"/>
      <c r="S176" s="513"/>
      <c r="T176" s="269"/>
      <c r="U176" s="250"/>
      <c r="V176" s="270"/>
      <c r="W176" s="271" t="s">
        <v>484</v>
      </c>
      <c r="X176" s="270"/>
      <c r="Y176" s="108">
        <v>79921022223</v>
      </c>
      <c r="Z176" s="326" t="str">
        <f>VLOOKUP(Y176,[16]Lookups2!$A$3:$D$423,2,FALSE)</f>
        <v>Bionaturae</v>
      </c>
      <c r="AA176" s="270"/>
      <c r="AB176" s="250"/>
    </row>
    <row r="177" spans="1:28" ht="12" customHeight="1" x14ac:dyDescent="0.25">
      <c r="A177" s="254"/>
      <c r="B177" s="254"/>
      <c r="C177" s="341"/>
      <c r="D177" s="341"/>
      <c r="E177" s="101"/>
      <c r="F177" s="345"/>
      <c r="G177" s="344"/>
      <c r="H177" s="101"/>
      <c r="K177" s="254"/>
      <c r="M177" s="265">
        <v>45145</v>
      </c>
      <c r="N177" s="304"/>
      <c r="S177" s="513"/>
      <c r="T177" s="269"/>
      <c r="U177" s="250"/>
      <c r="V177" s="270"/>
      <c r="W177" s="271" t="s">
        <v>305</v>
      </c>
      <c r="X177" s="270"/>
      <c r="Y177" s="285">
        <v>79921022222</v>
      </c>
      <c r="Z177" s="326" t="s">
        <v>175</v>
      </c>
      <c r="AA177" s="270"/>
      <c r="AB177" s="250"/>
    </row>
    <row r="178" spans="1:28" ht="12" customHeight="1" x14ac:dyDescent="0.25">
      <c r="A178" s="254"/>
      <c r="B178" s="254"/>
      <c r="C178" s="341"/>
      <c r="D178" s="341"/>
      <c r="E178" s="101"/>
      <c r="F178" s="345"/>
      <c r="G178" s="344"/>
      <c r="H178" s="101"/>
      <c r="K178" s="254"/>
      <c r="M178" s="265">
        <v>45146</v>
      </c>
      <c r="N178" s="304"/>
      <c r="S178" s="513"/>
      <c r="T178" s="269"/>
      <c r="U178" s="250"/>
      <c r="V178" s="270"/>
      <c r="W178" s="271" t="s">
        <v>485</v>
      </c>
      <c r="X178" s="270"/>
      <c r="Y178" s="285">
        <v>79921022222</v>
      </c>
      <c r="Z178" s="326" t="s">
        <v>175</v>
      </c>
      <c r="AA178" s="270"/>
      <c r="AB178" s="250"/>
    </row>
    <row r="179" spans="1:28" ht="12" customHeight="1" x14ac:dyDescent="0.25">
      <c r="A179" s="254"/>
      <c r="B179" s="254"/>
      <c r="C179" s="341"/>
      <c r="D179" s="341"/>
      <c r="E179" s="101"/>
      <c r="F179" s="345"/>
      <c r="G179" s="344"/>
      <c r="H179" s="101"/>
      <c r="K179" s="254"/>
      <c r="M179" s="265">
        <v>45147</v>
      </c>
      <c r="N179" s="304"/>
      <c r="S179" s="513"/>
      <c r="T179" s="269"/>
      <c r="U179" s="250"/>
      <c r="V179" s="270"/>
      <c r="W179" s="271" t="s">
        <v>486</v>
      </c>
      <c r="X179" s="270"/>
      <c r="Y179" s="348">
        <v>815421014716</v>
      </c>
      <c r="Z179" s="326" t="s">
        <v>174</v>
      </c>
      <c r="AA179" s="270"/>
      <c r="AB179" s="250"/>
    </row>
    <row r="180" spans="1:28" ht="12" customHeight="1" x14ac:dyDescent="0.25">
      <c r="A180" s="254"/>
      <c r="B180" s="254"/>
      <c r="C180" s="341"/>
      <c r="D180" s="341"/>
      <c r="E180" s="101"/>
      <c r="F180" s="345"/>
      <c r="G180" s="344"/>
      <c r="H180" s="101"/>
      <c r="K180" s="254"/>
      <c r="M180" s="265">
        <v>45148</v>
      </c>
      <c r="N180" s="304"/>
      <c r="S180" s="513"/>
      <c r="T180" s="269"/>
      <c r="U180" s="250"/>
      <c r="V180" s="270"/>
      <c r="W180" s="271" t="s">
        <v>291</v>
      </c>
      <c r="X180" s="270"/>
      <c r="Y180" s="349">
        <v>79921098002</v>
      </c>
      <c r="Z180" s="326" t="str">
        <f>VLOOKUP(Y180,[16]Lookups2!$A$3:$D$423,2,FALSE)</f>
        <v>Bionaturae</v>
      </c>
      <c r="AA180" s="270"/>
      <c r="AB180" s="250"/>
    </row>
    <row r="181" spans="1:28" ht="12" customHeight="1" x14ac:dyDescent="0.25">
      <c r="A181" s="254"/>
      <c r="B181" s="254"/>
      <c r="C181" s="341"/>
      <c r="D181" s="341"/>
      <c r="E181" s="101"/>
      <c r="F181" s="345"/>
      <c r="G181" s="344"/>
      <c r="H181" s="101"/>
      <c r="K181" s="254"/>
      <c r="M181" s="265">
        <v>45149</v>
      </c>
      <c r="N181" s="304"/>
      <c r="S181" s="72"/>
      <c r="T181" s="269"/>
      <c r="U181" s="250"/>
      <c r="V181" s="270"/>
      <c r="W181" s="271" t="s">
        <v>487</v>
      </c>
      <c r="X181" s="270"/>
      <c r="Y181" s="326" t="e">
        <f>VLOOKUP(#REF!,[16]Lookups2!$H$186:$I$296,2,FALSE)</f>
        <v>#REF!</v>
      </c>
      <c r="Z181" s="326" t="s">
        <v>175</v>
      </c>
      <c r="AA181" s="270"/>
      <c r="AB181" s="250"/>
    </row>
    <row r="182" spans="1:28" ht="12" customHeight="1" x14ac:dyDescent="0.25">
      <c r="A182" s="254"/>
      <c r="B182" s="254"/>
      <c r="C182" s="341"/>
      <c r="D182" s="341"/>
      <c r="E182" s="101"/>
      <c r="F182" s="345"/>
      <c r="G182" s="344"/>
      <c r="H182" s="101"/>
      <c r="K182" s="254"/>
      <c r="M182" s="265">
        <v>45150</v>
      </c>
      <c r="N182" s="304"/>
      <c r="S182" s="513"/>
      <c r="T182" s="269"/>
      <c r="U182" s="250"/>
      <c r="V182" s="270"/>
      <c r="W182" s="271" t="s">
        <v>488</v>
      </c>
      <c r="X182" s="270"/>
      <c r="Y182" s="326" t="e">
        <f>VLOOKUP(#REF!,[16]Lookups2!$H$186:$I$296,2,FALSE)</f>
        <v>#REF!</v>
      </c>
      <c r="Z182" s="326" t="s">
        <v>175</v>
      </c>
      <c r="AA182" s="270"/>
      <c r="AB182" s="250"/>
    </row>
    <row r="183" spans="1:28" ht="12" customHeight="1" x14ac:dyDescent="0.25">
      <c r="A183" s="254"/>
      <c r="B183" s="254"/>
      <c r="C183" s="341"/>
      <c r="D183" s="341"/>
      <c r="E183" s="101"/>
      <c r="F183" s="345"/>
      <c r="G183" s="344"/>
      <c r="H183" s="101"/>
      <c r="K183" s="254"/>
      <c r="M183" s="265">
        <v>45151</v>
      </c>
      <c r="N183" s="304"/>
      <c r="S183" s="513"/>
      <c r="T183" s="315"/>
      <c r="U183" s="250"/>
      <c r="V183" s="270"/>
      <c r="W183" s="271" t="s">
        <v>306</v>
      </c>
      <c r="X183" s="270"/>
      <c r="Y183" s="349">
        <v>79921098003</v>
      </c>
      <c r="Z183" s="326" t="str">
        <f>VLOOKUP(Y183,[16]Lookups2!$A$3:$D$423,2,FALSE)</f>
        <v>Bionaturae</v>
      </c>
      <c r="AA183" s="270"/>
      <c r="AB183" s="250"/>
    </row>
    <row r="184" spans="1:28" ht="12" customHeight="1" x14ac:dyDescent="0.25">
      <c r="A184" s="254"/>
      <c r="B184" s="254"/>
      <c r="C184" s="341"/>
      <c r="D184" s="341"/>
      <c r="E184" s="101"/>
      <c r="F184" s="345"/>
      <c r="G184" s="344"/>
      <c r="H184" s="101"/>
      <c r="K184" s="254"/>
      <c r="M184" s="265">
        <v>45152</v>
      </c>
      <c r="N184" s="304"/>
      <c r="S184" s="513"/>
      <c r="T184" s="269"/>
      <c r="U184" s="250"/>
      <c r="V184" s="270"/>
      <c r="W184" s="271" t="s">
        <v>489</v>
      </c>
      <c r="X184" s="270"/>
      <c r="Y184" s="350" t="s">
        <v>188</v>
      </c>
      <c r="Z184" s="273" t="s">
        <v>174</v>
      </c>
      <c r="AA184" s="270"/>
      <c r="AB184" s="250"/>
    </row>
    <row r="185" spans="1:28" ht="12" customHeight="1" x14ac:dyDescent="0.25">
      <c r="A185" s="254"/>
      <c r="B185" s="254"/>
      <c r="C185" s="341"/>
      <c r="D185" s="341"/>
      <c r="E185" s="101"/>
      <c r="F185" s="345"/>
      <c r="G185" s="344"/>
      <c r="H185" s="101"/>
      <c r="K185" s="254"/>
      <c r="M185" s="265">
        <v>45153</v>
      </c>
      <c r="N185" s="304"/>
      <c r="S185" s="513"/>
      <c r="T185" s="269"/>
      <c r="U185" s="250"/>
      <c r="V185" s="270"/>
      <c r="W185" s="271" t="s">
        <v>490</v>
      </c>
      <c r="X185" s="270"/>
      <c r="Y185" s="350" t="s">
        <v>187</v>
      </c>
      <c r="Z185" s="273" t="s">
        <v>174</v>
      </c>
      <c r="AA185" s="270"/>
      <c r="AB185" s="250"/>
    </row>
    <row r="186" spans="1:28" ht="12" customHeight="1" x14ac:dyDescent="0.25">
      <c r="A186" s="254"/>
      <c r="B186" s="254"/>
      <c r="C186" s="341"/>
      <c r="D186" s="341"/>
      <c r="E186" s="101"/>
      <c r="F186" s="345"/>
      <c r="G186" s="344"/>
      <c r="H186" s="101"/>
      <c r="K186" s="254"/>
      <c r="M186" s="265">
        <v>45154</v>
      </c>
      <c r="N186" s="304"/>
      <c r="S186" s="513"/>
      <c r="T186" s="269"/>
      <c r="U186" s="250"/>
      <c r="V186" s="270"/>
      <c r="W186" s="271" t="s">
        <v>491</v>
      </c>
      <c r="X186" s="270"/>
      <c r="Y186" s="350" t="s">
        <v>186</v>
      </c>
      <c r="Z186" s="273" t="s">
        <v>174</v>
      </c>
      <c r="AA186" s="270"/>
      <c r="AB186" s="250"/>
    </row>
    <row r="187" spans="1:28" ht="12" customHeight="1" x14ac:dyDescent="0.25">
      <c r="A187" s="254"/>
      <c r="B187" s="254"/>
      <c r="C187" s="341"/>
      <c r="D187" s="341"/>
      <c r="E187" s="101"/>
      <c r="F187" s="345"/>
      <c r="G187" s="344"/>
      <c r="H187" s="101"/>
      <c r="K187" s="254"/>
      <c r="M187" s="265">
        <v>45155</v>
      </c>
      <c r="N187" s="304"/>
      <c r="S187" s="513"/>
      <c r="T187" s="269"/>
      <c r="U187" s="250"/>
      <c r="V187" s="270"/>
      <c r="W187" s="271" t="s">
        <v>492</v>
      </c>
      <c r="X187" s="270"/>
      <c r="Y187" s="350" t="s">
        <v>185</v>
      </c>
      <c r="Z187" s="273" t="s">
        <v>174</v>
      </c>
      <c r="AA187" s="270"/>
      <c r="AB187" s="250"/>
    </row>
    <row r="188" spans="1:28" ht="12" customHeight="1" x14ac:dyDescent="0.25">
      <c r="A188" s="254"/>
      <c r="B188" s="254"/>
      <c r="C188" s="331"/>
      <c r="D188" s="331"/>
      <c r="E188" s="101"/>
      <c r="F188" s="101"/>
      <c r="H188" s="101"/>
      <c r="K188" s="254"/>
      <c r="M188" s="265">
        <v>45156</v>
      </c>
      <c r="N188" s="304"/>
      <c r="S188" s="513"/>
      <c r="T188" s="269"/>
      <c r="U188" s="250"/>
      <c r="V188" s="270"/>
      <c r="W188" s="271" t="s">
        <v>493</v>
      </c>
      <c r="X188" s="270"/>
      <c r="Y188" s="350" t="s">
        <v>225</v>
      </c>
      <c r="Z188" s="273" t="s">
        <v>174</v>
      </c>
      <c r="AA188" s="270"/>
      <c r="AB188" s="250"/>
    </row>
    <row r="189" spans="1:28" ht="12" customHeight="1" x14ac:dyDescent="0.25">
      <c r="A189" s="254"/>
      <c r="B189" s="254"/>
      <c r="C189" s="341"/>
      <c r="D189" s="341"/>
      <c r="E189" s="101"/>
      <c r="F189" s="345"/>
      <c r="G189" s="344"/>
      <c r="H189" s="101"/>
      <c r="K189" s="345"/>
      <c r="L189" s="344"/>
      <c r="M189" s="265">
        <v>45157</v>
      </c>
      <c r="N189" s="304"/>
      <c r="S189" s="513"/>
      <c r="T189" s="269"/>
      <c r="U189" s="250"/>
      <c r="V189" s="270"/>
      <c r="W189" s="271" t="s">
        <v>307</v>
      </c>
      <c r="X189" s="270"/>
      <c r="Y189" s="350" t="s">
        <v>224</v>
      </c>
      <c r="Z189" s="273" t="s">
        <v>174</v>
      </c>
      <c r="AA189" s="270"/>
      <c r="AB189" s="250"/>
    </row>
    <row r="190" spans="1:28" ht="12" customHeight="1" x14ac:dyDescent="0.25">
      <c r="A190" s="254"/>
      <c r="B190" s="254"/>
      <c r="C190" s="341"/>
      <c r="D190" s="341"/>
      <c r="E190" s="101"/>
      <c r="F190" s="345"/>
      <c r="G190" s="344"/>
      <c r="H190" s="101"/>
      <c r="K190" s="254"/>
      <c r="M190" s="265">
        <v>45158</v>
      </c>
      <c r="N190" s="304"/>
      <c r="S190" s="513"/>
      <c r="T190" s="269"/>
      <c r="U190" s="250"/>
      <c r="V190" s="270"/>
      <c r="W190" s="271" t="s">
        <v>494</v>
      </c>
      <c r="X190" s="270"/>
      <c r="Y190" s="350" t="s">
        <v>223</v>
      </c>
      <c r="Z190" s="273" t="s">
        <v>174</v>
      </c>
      <c r="AA190" s="270"/>
      <c r="AB190" s="250"/>
    </row>
    <row r="191" spans="1:28" ht="12" customHeight="1" x14ac:dyDescent="0.25">
      <c r="A191" s="254"/>
      <c r="B191" s="254"/>
      <c r="C191" s="341"/>
      <c r="D191" s="341"/>
      <c r="E191" s="101"/>
      <c r="F191" s="345"/>
      <c r="G191" s="344"/>
      <c r="H191" s="101"/>
      <c r="K191" s="254"/>
      <c r="M191" s="265">
        <v>45159</v>
      </c>
      <c r="N191" s="304"/>
      <c r="S191" s="513"/>
      <c r="T191" s="317"/>
      <c r="U191" s="250"/>
      <c r="V191" s="270"/>
      <c r="W191" s="271" t="s">
        <v>495</v>
      </c>
      <c r="X191" s="270"/>
      <c r="Y191" s="350" t="s">
        <v>222</v>
      </c>
      <c r="Z191" s="273" t="s">
        <v>174</v>
      </c>
      <c r="AA191" s="270"/>
      <c r="AB191" s="250"/>
    </row>
    <row r="192" spans="1:28" ht="12" customHeight="1" x14ac:dyDescent="0.25">
      <c r="A192" s="254"/>
      <c r="B192" s="254"/>
      <c r="C192" s="341"/>
      <c r="D192" s="341"/>
      <c r="E192" s="101"/>
      <c r="F192" s="345"/>
      <c r="G192" s="344"/>
      <c r="H192" s="101"/>
      <c r="K192" s="254"/>
      <c r="M192" s="265">
        <v>45160</v>
      </c>
      <c r="N192" s="304"/>
      <c r="S192" s="513"/>
      <c r="T192" s="317"/>
      <c r="U192" s="250"/>
      <c r="V192" s="270"/>
      <c r="W192" s="271" t="s">
        <v>496</v>
      </c>
      <c r="X192" s="270"/>
      <c r="Y192" s="350" t="s">
        <v>221</v>
      </c>
      <c r="Z192" s="273" t="s">
        <v>174</v>
      </c>
      <c r="AA192" s="270"/>
      <c r="AB192" s="250"/>
    </row>
    <row r="193" spans="1:28" ht="12" customHeight="1" x14ac:dyDescent="0.25">
      <c r="A193" s="254"/>
      <c r="B193" s="254"/>
      <c r="C193" s="341"/>
      <c r="D193" s="341"/>
      <c r="E193" s="101"/>
      <c r="F193" s="345"/>
      <c r="G193" s="344"/>
      <c r="H193" s="101"/>
      <c r="K193" s="254"/>
      <c r="M193" s="265">
        <v>45161</v>
      </c>
      <c r="N193" s="304"/>
      <c r="S193" s="513"/>
      <c r="T193" s="269"/>
      <c r="U193" s="250"/>
      <c r="V193" s="270"/>
      <c r="W193" s="271" t="s">
        <v>497</v>
      </c>
      <c r="X193" s="270"/>
      <c r="Y193" s="350" t="s">
        <v>220</v>
      </c>
      <c r="Z193" s="273" t="s">
        <v>174</v>
      </c>
      <c r="AA193" s="270"/>
      <c r="AB193" s="250"/>
    </row>
    <row r="194" spans="1:28" ht="12" customHeight="1" x14ac:dyDescent="0.25">
      <c r="A194" s="254"/>
      <c r="B194" s="254"/>
      <c r="C194" s="341"/>
      <c r="D194" s="341"/>
      <c r="E194" s="101"/>
      <c r="F194" s="345"/>
      <c r="G194" s="344"/>
      <c r="H194" s="101"/>
      <c r="K194" s="254"/>
      <c r="M194" s="265">
        <v>45162</v>
      </c>
      <c r="N194" s="304"/>
      <c r="S194" s="513"/>
      <c r="T194" s="269"/>
      <c r="U194" s="250"/>
      <c r="V194" s="270"/>
      <c r="W194" s="271" t="s">
        <v>498</v>
      </c>
      <c r="X194" s="270"/>
      <c r="Y194" s="350" t="s">
        <v>219</v>
      </c>
      <c r="Z194" s="273" t="s">
        <v>174</v>
      </c>
      <c r="AA194" s="270"/>
      <c r="AB194" s="250"/>
    </row>
    <row r="195" spans="1:28" ht="12" customHeight="1" x14ac:dyDescent="0.25">
      <c r="A195" s="254"/>
      <c r="B195" s="254"/>
      <c r="C195" s="341"/>
      <c r="D195" s="341"/>
      <c r="E195" s="101"/>
      <c r="F195" s="345"/>
      <c r="G195" s="344"/>
      <c r="H195" s="101"/>
      <c r="K195" s="254"/>
      <c r="M195" s="265">
        <v>45163</v>
      </c>
      <c r="N195" s="304"/>
      <c r="S195" s="513"/>
      <c r="T195" s="269"/>
      <c r="U195" s="250"/>
      <c r="V195" s="270"/>
      <c r="W195" s="271" t="s">
        <v>499</v>
      </c>
      <c r="X195" s="270"/>
      <c r="Y195" s="350" t="s">
        <v>218</v>
      </c>
      <c r="Z195" s="273" t="s">
        <v>174</v>
      </c>
      <c r="AA195" s="270"/>
      <c r="AB195" s="250"/>
    </row>
    <row r="196" spans="1:28" ht="12" customHeight="1" x14ac:dyDescent="0.25">
      <c r="A196" s="254"/>
      <c r="B196" s="254"/>
      <c r="C196" s="341"/>
      <c r="D196" s="341"/>
      <c r="E196" s="101"/>
      <c r="F196" s="345"/>
      <c r="G196" s="344"/>
      <c r="H196" s="101"/>
      <c r="K196" s="254"/>
      <c r="M196" s="265">
        <v>45164</v>
      </c>
      <c r="N196" s="304"/>
      <c r="S196" s="511"/>
      <c r="T196" s="285"/>
      <c r="U196" s="250"/>
      <c r="V196" s="270"/>
      <c r="W196" s="271" t="s">
        <v>500</v>
      </c>
      <c r="X196" s="270"/>
      <c r="Y196" s="350" t="s">
        <v>217</v>
      </c>
      <c r="Z196" s="273" t="s">
        <v>174</v>
      </c>
      <c r="AA196" s="270"/>
      <c r="AB196" s="250"/>
    </row>
    <row r="197" spans="1:28" ht="12" customHeight="1" x14ac:dyDescent="0.25">
      <c r="A197" s="254"/>
      <c r="B197" s="254"/>
      <c r="C197" s="341"/>
      <c r="D197" s="341"/>
      <c r="E197" s="101"/>
      <c r="F197" s="345"/>
      <c r="G197" s="344"/>
      <c r="H197" s="101"/>
      <c r="K197" s="254"/>
      <c r="M197" s="265">
        <v>45165</v>
      </c>
      <c r="N197" s="304"/>
      <c r="S197" s="513"/>
      <c r="T197" s="269"/>
      <c r="U197" s="250"/>
      <c r="V197" s="270"/>
      <c r="W197" s="271" t="s">
        <v>501</v>
      </c>
      <c r="X197" s="270"/>
      <c r="Y197" s="350" t="s">
        <v>216</v>
      </c>
      <c r="Z197" s="273" t="s">
        <v>174</v>
      </c>
      <c r="AA197" s="270"/>
      <c r="AB197" s="250"/>
    </row>
    <row r="198" spans="1:28" ht="12" customHeight="1" x14ac:dyDescent="0.25">
      <c r="A198" s="254"/>
      <c r="B198" s="254"/>
      <c r="C198" s="341"/>
      <c r="D198" s="341"/>
      <c r="E198" s="101"/>
      <c r="F198" s="345"/>
      <c r="G198" s="344"/>
      <c r="H198" s="101"/>
      <c r="K198" s="345"/>
      <c r="L198" s="344"/>
      <c r="M198" s="265">
        <v>45166</v>
      </c>
      <c r="N198" s="304"/>
      <c r="S198" s="513"/>
      <c r="U198" s="250"/>
      <c r="V198" s="270"/>
      <c r="W198" s="271" t="s">
        <v>502</v>
      </c>
      <c r="X198" s="270"/>
      <c r="Y198" s="350" t="s">
        <v>213</v>
      </c>
      <c r="Z198" s="273" t="s">
        <v>174</v>
      </c>
      <c r="AA198" s="270"/>
      <c r="AB198" s="250"/>
    </row>
    <row r="199" spans="1:28" ht="12" customHeight="1" x14ac:dyDescent="0.25">
      <c r="A199" s="254"/>
      <c r="B199" s="254"/>
      <c r="C199" s="341"/>
      <c r="D199" s="341"/>
      <c r="E199" s="101"/>
      <c r="F199" s="345"/>
      <c r="G199" s="344"/>
      <c r="H199" s="101"/>
      <c r="K199" s="254"/>
      <c r="M199" s="265">
        <v>45167</v>
      </c>
      <c r="N199" s="304"/>
      <c r="S199" s="513"/>
      <c r="T199" s="269"/>
      <c r="U199" s="250"/>
      <c r="V199" s="270"/>
      <c r="W199" s="271" t="s">
        <v>503</v>
      </c>
      <c r="X199" s="270"/>
      <c r="Y199" s="350" t="s">
        <v>215</v>
      </c>
      <c r="Z199" s="273" t="s">
        <v>174</v>
      </c>
      <c r="AA199" s="270"/>
      <c r="AB199" s="250"/>
    </row>
    <row r="200" spans="1:28" ht="12" customHeight="1" x14ac:dyDescent="0.25">
      <c r="C200" s="341"/>
      <c r="D200" s="341"/>
      <c r="E200" s="101"/>
      <c r="F200" s="345"/>
      <c r="G200" s="344"/>
      <c r="H200" s="101"/>
      <c r="K200" s="254"/>
      <c r="M200" s="265">
        <v>45168</v>
      </c>
      <c r="N200" s="304"/>
      <c r="S200" s="513"/>
      <c r="T200" s="269"/>
      <c r="U200" s="250"/>
      <c r="V200" s="270"/>
      <c r="W200" s="271" t="s">
        <v>504</v>
      </c>
      <c r="X200" s="270"/>
      <c r="Y200" s="350" t="s">
        <v>214</v>
      </c>
      <c r="Z200" s="273" t="s">
        <v>174</v>
      </c>
      <c r="AA200" s="270"/>
      <c r="AB200" s="250"/>
    </row>
    <row r="201" spans="1:28" ht="12" customHeight="1" x14ac:dyDescent="0.25">
      <c r="C201" s="341"/>
      <c r="D201" s="341"/>
      <c r="E201" s="101"/>
      <c r="F201" s="345"/>
      <c r="G201" s="344"/>
      <c r="H201" s="101"/>
      <c r="K201" s="254"/>
      <c r="M201" s="265">
        <v>45169</v>
      </c>
      <c r="N201" s="304"/>
      <c r="S201" s="516"/>
      <c r="T201" s="104"/>
      <c r="U201" s="250"/>
      <c r="V201" s="270"/>
      <c r="W201" s="271" t="s">
        <v>505</v>
      </c>
      <c r="X201" s="270"/>
      <c r="Y201" s="350" t="s">
        <v>202</v>
      </c>
      <c r="Z201" s="273" t="s">
        <v>174</v>
      </c>
      <c r="AA201" s="270"/>
      <c r="AB201" s="250"/>
    </row>
    <row r="202" spans="1:28" ht="12" customHeight="1" x14ac:dyDescent="0.25">
      <c r="C202" s="341"/>
      <c r="D202" s="341"/>
      <c r="E202" s="101"/>
      <c r="F202" s="345"/>
      <c r="G202" s="344"/>
      <c r="H202" s="101"/>
      <c r="K202" s="254"/>
      <c r="M202" s="265">
        <v>45170</v>
      </c>
      <c r="N202" s="304"/>
      <c r="S202" s="516"/>
      <c r="T202" s="108"/>
      <c r="U202" s="250"/>
      <c r="V202" s="270"/>
      <c r="W202" s="271" t="s">
        <v>506</v>
      </c>
      <c r="X202" s="270"/>
      <c r="Y202" s="350" t="s">
        <v>201</v>
      </c>
      <c r="Z202" s="273" t="s">
        <v>174</v>
      </c>
      <c r="AA202" s="270"/>
      <c r="AB202" s="250"/>
    </row>
    <row r="203" spans="1:28" ht="12" customHeight="1" x14ac:dyDescent="0.25">
      <c r="C203" s="341"/>
      <c r="D203" s="341"/>
      <c r="E203" s="101"/>
      <c r="F203" s="345"/>
      <c r="G203" s="344"/>
      <c r="H203" s="101"/>
      <c r="K203" s="254"/>
      <c r="M203" s="265">
        <v>45171</v>
      </c>
      <c r="N203" s="304"/>
      <c r="S203" s="514"/>
      <c r="T203" s="315"/>
      <c r="U203" s="250"/>
      <c r="V203" s="270"/>
      <c r="W203" s="271" t="s">
        <v>507</v>
      </c>
      <c r="X203" s="270"/>
      <c r="Y203" s="350" t="s">
        <v>200</v>
      </c>
      <c r="Z203" s="273" t="s">
        <v>174</v>
      </c>
      <c r="AA203" s="270"/>
      <c r="AB203" s="250"/>
    </row>
    <row r="204" spans="1:28" ht="12" customHeight="1" x14ac:dyDescent="0.25">
      <c r="C204" s="331"/>
      <c r="D204" s="331"/>
      <c r="E204" s="101"/>
      <c r="F204" s="345"/>
      <c r="G204" s="344"/>
      <c r="H204" s="101"/>
      <c r="K204" s="345"/>
      <c r="L204" s="344"/>
      <c r="M204" s="265">
        <v>45172</v>
      </c>
      <c r="N204" s="304"/>
      <c r="S204" s="514"/>
      <c r="T204" s="315"/>
      <c r="U204" s="250"/>
      <c r="V204" s="270"/>
      <c r="W204" s="271" t="s">
        <v>508</v>
      </c>
      <c r="X204" s="270"/>
      <c r="Y204" s="350" t="s">
        <v>199</v>
      </c>
      <c r="Z204" s="273" t="s">
        <v>174</v>
      </c>
      <c r="AA204" s="270"/>
      <c r="AB204" s="250"/>
    </row>
    <row r="205" spans="1:28" ht="12" customHeight="1" x14ac:dyDescent="0.25">
      <c r="C205" s="341"/>
      <c r="D205" s="341"/>
      <c r="E205" s="101"/>
      <c r="F205" s="345"/>
      <c r="G205" s="344"/>
      <c r="H205" s="101"/>
      <c r="K205" s="345"/>
      <c r="L205" s="344"/>
      <c r="M205" s="265">
        <v>45173</v>
      </c>
      <c r="N205" s="304"/>
      <c r="S205" s="516"/>
      <c r="U205" s="250"/>
      <c r="V205" s="270"/>
      <c r="W205" s="271" t="s">
        <v>334</v>
      </c>
      <c r="X205" s="270"/>
      <c r="Y205" s="350" t="s">
        <v>198</v>
      </c>
      <c r="Z205" s="273" t="s">
        <v>174</v>
      </c>
      <c r="AA205" s="270"/>
      <c r="AB205" s="250"/>
    </row>
    <row r="206" spans="1:28" ht="12" customHeight="1" x14ac:dyDescent="0.25">
      <c r="C206" s="341"/>
      <c r="D206" s="341"/>
      <c r="E206" s="101"/>
      <c r="F206" s="345"/>
      <c r="G206" s="344"/>
      <c r="H206" s="101"/>
      <c r="K206" s="345"/>
      <c r="L206" s="351"/>
      <c r="M206" s="265">
        <v>45174</v>
      </c>
      <c r="N206" s="304"/>
      <c r="S206" s="72"/>
      <c r="U206" s="250"/>
      <c r="V206" s="270"/>
      <c r="W206" s="271" t="s">
        <v>509</v>
      </c>
      <c r="X206" s="270"/>
      <c r="Y206" s="350" t="s">
        <v>197</v>
      </c>
      <c r="Z206" s="273" t="s">
        <v>174</v>
      </c>
      <c r="AA206" s="270"/>
      <c r="AB206" s="250"/>
    </row>
    <row r="207" spans="1:28" ht="12" customHeight="1" x14ac:dyDescent="0.25">
      <c r="C207" s="341"/>
      <c r="D207" s="341"/>
      <c r="E207" s="101"/>
      <c r="F207" s="345"/>
      <c r="G207" s="346"/>
      <c r="H207" s="101"/>
      <c r="K207" s="345"/>
      <c r="L207" s="351"/>
      <c r="M207" s="265">
        <v>45175</v>
      </c>
      <c r="N207" s="304"/>
      <c r="S207" s="511"/>
      <c r="T207" s="285"/>
      <c r="U207" s="250"/>
      <c r="V207" s="270"/>
      <c r="W207" s="271" t="s">
        <v>335</v>
      </c>
      <c r="X207" s="270"/>
      <c r="Y207" s="350" t="s">
        <v>237</v>
      </c>
      <c r="Z207" s="273" t="s">
        <v>174</v>
      </c>
      <c r="AA207" s="270"/>
      <c r="AB207" s="250"/>
    </row>
    <row r="208" spans="1:28" ht="12" customHeight="1" x14ac:dyDescent="0.25">
      <c r="C208" s="341"/>
      <c r="D208" s="341"/>
      <c r="E208" s="101"/>
      <c r="F208" s="345"/>
      <c r="G208" s="346"/>
      <c r="H208" s="101"/>
      <c r="K208" s="345"/>
      <c r="L208" s="351"/>
      <c r="M208" s="265">
        <v>45176</v>
      </c>
      <c r="N208" s="304"/>
      <c r="S208" s="514"/>
      <c r="U208" s="273"/>
      <c r="V208" s="270"/>
      <c r="W208" s="271" t="s">
        <v>510</v>
      </c>
      <c r="X208" s="270"/>
      <c r="Y208" s="350" t="s">
        <v>212</v>
      </c>
      <c r="Z208" s="273" t="s">
        <v>174</v>
      </c>
      <c r="AA208" s="270"/>
      <c r="AB208" s="250"/>
    </row>
    <row r="209" spans="3:28" ht="12" customHeight="1" x14ac:dyDescent="0.25">
      <c r="C209" s="341"/>
      <c r="D209" s="341"/>
      <c r="E209" s="101"/>
      <c r="F209" s="345"/>
      <c r="G209" s="346"/>
      <c r="H209" s="101"/>
      <c r="K209" s="254"/>
      <c r="M209" s="265">
        <v>45177</v>
      </c>
      <c r="N209" s="304"/>
      <c r="S209" s="512"/>
      <c r="U209" s="250"/>
      <c r="V209" s="270"/>
      <c r="W209" s="271" t="s">
        <v>511</v>
      </c>
      <c r="X209" s="270"/>
      <c r="Y209" s="350" t="s">
        <v>211</v>
      </c>
      <c r="Z209" s="273" t="s">
        <v>174</v>
      </c>
      <c r="AA209" s="270"/>
      <c r="AB209" s="250"/>
    </row>
    <row r="210" spans="3:28" ht="12" customHeight="1" x14ac:dyDescent="0.25">
      <c r="C210" s="341"/>
      <c r="D210" s="341"/>
      <c r="E210" s="101"/>
      <c r="F210" s="345"/>
      <c r="G210" s="346"/>
      <c r="H210" s="101"/>
      <c r="K210" s="254"/>
      <c r="M210" s="265">
        <v>45178</v>
      </c>
      <c r="N210" s="304"/>
      <c r="S210" s="516"/>
      <c r="T210" s="347"/>
      <c r="U210" s="250"/>
      <c r="V210" s="270"/>
      <c r="W210" s="271" t="s">
        <v>336</v>
      </c>
      <c r="X210" s="270"/>
      <c r="Y210" s="350" t="s">
        <v>192</v>
      </c>
      <c r="Z210" s="273" t="s">
        <v>174</v>
      </c>
      <c r="AA210" s="270"/>
      <c r="AB210" s="250"/>
    </row>
    <row r="211" spans="3:28" ht="12" customHeight="1" x14ac:dyDescent="0.25">
      <c r="C211" s="331"/>
      <c r="D211" s="331"/>
      <c r="F211" s="331"/>
      <c r="G211" s="249"/>
      <c r="K211" s="254"/>
      <c r="M211" s="265">
        <v>45179</v>
      </c>
      <c r="N211" s="304"/>
      <c r="S211" s="516"/>
      <c r="T211" s="347"/>
      <c r="U211" s="250"/>
      <c r="V211" s="270"/>
      <c r="W211" s="271" t="s">
        <v>512</v>
      </c>
      <c r="X211" s="270"/>
      <c r="Y211" s="350" t="s">
        <v>191</v>
      </c>
      <c r="Z211" s="273" t="s">
        <v>174</v>
      </c>
      <c r="AA211" s="270"/>
      <c r="AB211" s="250"/>
    </row>
    <row r="212" spans="3:28" ht="12" customHeight="1" x14ac:dyDescent="0.25">
      <c r="C212" s="331"/>
      <c r="D212" s="331"/>
      <c r="G212" s="249"/>
      <c r="K212" s="254"/>
      <c r="M212" s="265">
        <v>45180</v>
      </c>
      <c r="N212" s="304"/>
      <c r="S212" s="516"/>
      <c r="T212" s="104"/>
      <c r="U212" s="250"/>
      <c r="V212" s="270"/>
      <c r="W212" s="271" t="s">
        <v>337</v>
      </c>
      <c r="X212" s="270"/>
      <c r="Y212" s="350" t="s">
        <v>179</v>
      </c>
      <c r="Z212" s="273" t="s">
        <v>174</v>
      </c>
      <c r="AA212" s="270"/>
      <c r="AB212" s="250"/>
    </row>
    <row r="213" spans="3:28" ht="12" customHeight="1" x14ac:dyDescent="0.25">
      <c r="G213" s="249"/>
      <c r="M213" s="265">
        <v>45181</v>
      </c>
      <c r="N213" s="304"/>
      <c r="S213" s="516"/>
      <c r="T213" s="347"/>
      <c r="U213" s="250"/>
      <c r="V213" s="270"/>
      <c r="W213" s="271" t="s">
        <v>513</v>
      </c>
      <c r="X213" s="270"/>
      <c r="Y213" s="350" t="s">
        <v>190</v>
      </c>
      <c r="Z213" s="273" t="s">
        <v>174</v>
      </c>
      <c r="AA213" s="270"/>
      <c r="AB213" s="250"/>
    </row>
    <row r="214" spans="3:28" ht="12" customHeight="1" x14ac:dyDescent="0.25">
      <c r="K214" s="345"/>
      <c r="L214" s="351"/>
      <c r="M214" s="265">
        <v>45182</v>
      </c>
      <c r="N214" s="304"/>
      <c r="S214" s="516"/>
      <c r="T214" s="347"/>
      <c r="U214" s="250"/>
      <c r="V214" s="270"/>
      <c r="W214" s="271" t="s">
        <v>514</v>
      </c>
      <c r="X214" s="270"/>
      <c r="Y214" s="350" t="s">
        <v>189</v>
      </c>
      <c r="Z214" s="273" t="s">
        <v>174</v>
      </c>
      <c r="AA214" s="270"/>
      <c r="AB214" s="250"/>
    </row>
    <row r="215" spans="3:28" ht="12" customHeight="1" x14ac:dyDescent="0.25">
      <c r="C215" s="318"/>
      <c r="D215" s="318"/>
      <c r="E215" s="352"/>
      <c r="K215" s="345"/>
      <c r="L215" s="351"/>
      <c r="M215" s="265">
        <v>45183</v>
      </c>
      <c r="N215" s="304"/>
      <c r="S215" s="516"/>
      <c r="T215" s="104"/>
      <c r="U215" s="250"/>
      <c r="V215" s="270"/>
      <c r="W215" s="271" t="s">
        <v>312</v>
      </c>
      <c r="X215" s="270"/>
      <c r="Y215" s="350" t="s">
        <v>238</v>
      </c>
      <c r="Z215" s="273" t="s">
        <v>174</v>
      </c>
      <c r="AA215" s="270"/>
      <c r="AB215" s="250"/>
    </row>
    <row r="216" spans="3:28" ht="12" customHeight="1" x14ac:dyDescent="0.25">
      <c r="C216" s="318"/>
      <c r="D216" s="318"/>
      <c r="E216" s="352"/>
      <c r="K216" s="345"/>
      <c r="L216" s="351"/>
      <c r="M216" s="265">
        <v>45184</v>
      </c>
      <c r="N216" s="304"/>
      <c r="S216" s="516"/>
      <c r="T216" s="108"/>
      <c r="U216" s="250"/>
      <c r="V216" s="270"/>
      <c r="W216" s="271" t="s">
        <v>515</v>
      </c>
      <c r="X216" s="270"/>
      <c r="Y216" s="350" t="s">
        <v>205</v>
      </c>
      <c r="Z216" s="273" t="s">
        <v>174</v>
      </c>
      <c r="AA216" s="270"/>
      <c r="AB216" s="250"/>
    </row>
    <row r="217" spans="3:28" ht="12" customHeight="1" x14ac:dyDescent="0.25">
      <c r="C217" s="318"/>
      <c r="D217" s="318"/>
      <c r="E217" s="352"/>
      <c r="K217" s="353"/>
      <c r="L217" s="354"/>
      <c r="M217" s="265">
        <v>45185</v>
      </c>
      <c r="N217" s="304"/>
      <c r="S217" s="516"/>
      <c r="T217" s="347"/>
      <c r="U217" s="250"/>
      <c r="V217" s="270"/>
      <c r="W217" s="271" t="s">
        <v>516</v>
      </c>
      <c r="X217" s="270"/>
      <c r="Y217" s="350" t="s">
        <v>204</v>
      </c>
      <c r="Z217" s="273" t="s">
        <v>174</v>
      </c>
      <c r="AA217" s="270"/>
      <c r="AB217" s="250"/>
    </row>
    <row r="218" spans="3:28" ht="12" customHeight="1" x14ac:dyDescent="0.25">
      <c r="C218" s="318"/>
      <c r="D218" s="318"/>
      <c r="E218" s="352"/>
      <c r="K218" s="355"/>
      <c r="L218" s="356"/>
      <c r="M218" s="265">
        <v>45186</v>
      </c>
      <c r="N218" s="304"/>
      <c r="S218" s="516"/>
      <c r="T218" s="108"/>
      <c r="U218" s="250"/>
      <c r="V218" s="270"/>
      <c r="W218" s="271" t="s">
        <v>313</v>
      </c>
      <c r="X218" s="270"/>
      <c r="Y218" s="350" t="s">
        <v>203</v>
      </c>
      <c r="Z218" s="273" t="s">
        <v>174</v>
      </c>
      <c r="AA218" s="270"/>
      <c r="AB218" s="250"/>
    </row>
    <row r="219" spans="3:28" ht="12" customHeight="1" x14ac:dyDescent="0.25">
      <c r="C219" s="318"/>
      <c r="D219" s="318"/>
      <c r="E219" s="352"/>
      <c r="K219" s="345"/>
      <c r="L219" s="357"/>
      <c r="M219" s="265">
        <v>45187</v>
      </c>
      <c r="N219" s="304"/>
      <c r="S219" s="516"/>
      <c r="T219" s="108"/>
      <c r="U219" s="250"/>
      <c r="V219" s="270"/>
      <c r="W219" s="271" t="s">
        <v>517</v>
      </c>
      <c r="X219" s="270"/>
      <c r="Y219" s="350" t="s">
        <v>184</v>
      </c>
      <c r="Z219" s="273" t="s">
        <v>174</v>
      </c>
      <c r="AA219" s="270"/>
      <c r="AB219" s="250"/>
    </row>
    <row r="220" spans="3:28" ht="12" customHeight="1" x14ac:dyDescent="0.25">
      <c r="C220" s="318"/>
      <c r="D220" s="318"/>
      <c r="E220" s="352"/>
      <c r="K220" s="353"/>
      <c r="L220" s="354"/>
      <c r="M220" s="265">
        <v>45188</v>
      </c>
      <c r="N220" s="304"/>
      <c r="S220" s="516"/>
      <c r="T220" s="108"/>
      <c r="U220" s="250"/>
      <c r="V220" s="270"/>
      <c r="W220" s="271" t="s">
        <v>518</v>
      </c>
      <c r="X220" s="270"/>
      <c r="Y220" s="350" t="s">
        <v>183</v>
      </c>
      <c r="Z220" s="273" t="s">
        <v>174</v>
      </c>
      <c r="AA220" s="270"/>
      <c r="AB220" s="250"/>
    </row>
    <row r="221" spans="3:28" ht="12" customHeight="1" x14ac:dyDescent="0.25">
      <c r="C221" s="318"/>
      <c r="D221" s="318"/>
      <c r="E221" s="352"/>
      <c r="K221" s="353"/>
      <c r="L221" s="354"/>
      <c r="M221" s="265">
        <v>45189</v>
      </c>
      <c r="N221" s="304"/>
      <c r="S221" s="516"/>
      <c r="T221" s="108"/>
      <c r="U221" s="250"/>
      <c r="V221" s="270"/>
      <c r="W221" s="271" t="s">
        <v>314</v>
      </c>
      <c r="X221" s="270"/>
      <c r="Y221" s="350" t="s">
        <v>182</v>
      </c>
      <c r="Z221" s="273" t="s">
        <v>174</v>
      </c>
      <c r="AA221" s="270"/>
      <c r="AB221" s="250"/>
    </row>
    <row r="222" spans="3:28" ht="12" customHeight="1" x14ac:dyDescent="0.25">
      <c r="C222" s="318"/>
      <c r="D222" s="318"/>
      <c r="E222" s="352"/>
      <c r="K222" s="353"/>
      <c r="L222" s="354"/>
      <c r="M222" s="265">
        <v>45190</v>
      </c>
      <c r="N222" s="304"/>
      <c r="S222" s="516"/>
      <c r="T222" s="347"/>
      <c r="U222" s="250"/>
      <c r="V222" s="270"/>
      <c r="W222" s="271" t="s">
        <v>519</v>
      </c>
      <c r="X222" s="270"/>
      <c r="Y222" s="350" t="s">
        <v>181</v>
      </c>
      <c r="Z222" s="273" t="s">
        <v>174</v>
      </c>
      <c r="AA222" s="270"/>
      <c r="AB222" s="250"/>
    </row>
    <row r="223" spans="3:28" ht="12" customHeight="1" x14ac:dyDescent="0.25">
      <c r="C223" s="318"/>
      <c r="D223" s="318"/>
      <c r="E223" s="352"/>
      <c r="K223" s="353"/>
      <c r="L223" s="356"/>
      <c r="M223" s="265">
        <v>45191</v>
      </c>
      <c r="N223" s="304"/>
      <c r="S223" s="516"/>
      <c r="T223" s="347"/>
      <c r="U223" s="250"/>
      <c r="V223" s="270"/>
      <c r="W223" s="271" t="s">
        <v>520</v>
      </c>
      <c r="X223" s="270"/>
      <c r="Y223" s="350" t="s">
        <v>239</v>
      </c>
      <c r="Z223" s="273" t="s">
        <v>174</v>
      </c>
      <c r="AA223" s="270"/>
      <c r="AB223" s="250"/>
    </row>
    <row r="224" spans="3:28" ht="12" customHeight="1" x14ac:dyDescent="0.25">
      <c r="C224" s="318"/>
      <c r="D224" s="318"/>
      <c r="E224" s="352"/>
      <c r="K224" s="353"/>
      <c r="L224" s="354"/>
      <c r="M224" s="265">
        <v>45192</v>
      </c>
      <c r="N224" s="304"/>
      <c r="S224" s="516"/>
      <c r="T224" s="347"/>
      <c r="U224" s="250"/>
      <c r="V224" s="270"/>
      <c r="W224" s="271" t="s">
        <v>521</v>
      </c>
      <c r="X224" s="270"/>
      <c r="Y224" s="350" t="s">
        <v>240</v>
      </c>
      <c r="Z224" s="273" t="s">
        <v>174</v>
      </c>
      <c r="AA224" s="270"/>
      <c r="AB224" s="250"/>
    </row>
    <row r="225" spans="3:28" ht="12" customHeight="1" x14ac:dyDescent="0.25">
      <c r="C225" s="358"/>
      <c r="D225" s="358"/>
      <c r="E225" s="359"/>
      <c r="K225" s="353"/>
      <c r="L225" s="354"/>
      <c r="M225" s="265">
        <v>45193</v>
      </c>
      <c r="N225" s="304"/>
      <c r="S225" s="516"/>
      <c r="T225" s="347"/>
      <c r="U225" s="250"/>
      <c r="V225" s="270"/>
      <c r="W225" s="271" t="s">
        <v>522</v>
      </c>
      <c r="X225" s="270"/>
      <c r="Y225" s="350" t="s">
        <v>241</v>
      </c>
      <c r="Z225" s="273" t="s">
        <v>174</v>
      </c>
      <c r="AA225" s="270"/>
      <c r="AB225" s="250"/>
    </row>
    <row r="226" spans="3:28" ht="12" customHeight="1" x14ac:dyDescent="0.25">
      <c r="C226" s="358"/>
      <c r="D226" s="358"/>
      <c r="E226" s="359"/>
      <c r="K226" s="353"/>
      <c r="L226" s="354"/>
      <c r="M226" s="265">
        <v>45194</v>
      </c>
      <c r="N226" s="304"/>
      <c r="S226" s="516"/>
      <c r="T226" s="347"/>
      <c r="U226" s="250"/>
      <c r="V226" s="270"/>
      <c r="W226" s="271" t="s">
        <v>315</v>
      </c>
      <c r="X226" s="270"/>
      <c r="Y226" s="350" t="s">
        <v>242</v>
      </c>
      <c r="Z226" s="273" t="s">
        <v>174</v>
      </c>
      <c r="AA226" s="270"/>
      <c r="AB226" s="250"/>
    </row>
    <row r="227" spans="3:28" ht="12" customHeight="1" x14ac:dyDescent="0.25">
      <c r="C227" s="358"/>
      <c r="D227" s="358"/>
      <c r="E227" s="359"/>
      <c r="K227" s="345"/>
      <c r="L227" s="357"/>
      <c r="M227" s="265">
        <v>45195</v>
      </c>
      <c r="N227" s="304"/>
      <c r="S227" s="516"/>
      <c r="T227" s="347"/>
      <c r="U227" s="250"/>
      <c r="V227" s="270"/>
      <c r="W227" s="271" t="s">
        <v>523</v>
      </c>
      <c r="X227" s="270"/>
      <c r="Y227" s="350" t="s">
        <v>243</v>
      </c>
      <c r="Z227" s="273" t="s">
        <v>174</v>
      </c>
      <c r="AA227" s="270"/>
      <c r="AB227" s="250"/>
    </row>
    <row r="228" spans="3:28" ht="12" customHeight="1" x14ac:dyDescent="0.25">
      <c r="C228" s="358"/>
      <c r="D228" s="358"/>
      <c r="E228" s="359"/>
      <c r="K228" s="353"/>
      <c r="L228" s="354"/>
      <c r="M228" s="265">
        <v>45196</v>
      </c>
      <c r="N228" s="304"/>
      <c r="S228" s="512"/>
      <c r="U228" s="250"/>
      <c r="V228" s="270"/>
      <c r="W228" s="271" t="s">
        <v>524</v>
      </c>
      <c r="X228" s="270"/>
      <c r="Y228" s="350" t="s">
        <v>244</v>
      </c>
      <c r="Z228" s="273" t="s">
        <v>174</v>
      </c>
      <c r="AA228" s="270"/>
      <c r="AB228" s="250"/>
    </row>
    <row r="229" spans="3:28" ht="12" customHeight="1" x14ac:dyDescent="0.25">
      <c r="C229" s="318"/>
      <c r="D229" s="318"/>
      <c r="E229" s="352"/>
      <c r="K229" s="345"/>
      <c r="L229" s="357"/>
      <c r="M229" s="265">
        <v>45197</v>
      </c>
      <c r="N229" s="304"/>
      <c r="S229" s="511"/>
      <c r="T229" s="285"/>
      <c r="U229" s="250"/>
      <c r="V229" s="270"/>
      <c r="W229" s="271" t="s">
        <v>339</v>
      </c>
      <c r="X229" s="270"/>
      <c r="Y229" s="350" t="s">
        <v>245</v>
      </c>
      <c r="Z229" s="273" t="s">
        <v>174</v>
      </c>
      <c r="AA229" s="270"/>
      <c r="AB229" s="250"/>
    </row>
    <row r="230" spans="3:28" ht="12" customHeight="1" x14ac:dyDescent="0.25">
      <c r="C230" s="318"/>
      <c r="D230" s="318"/>
      <c r="E230" s="352"/>
      <c r="K230" s="345"/>
      <c r="L230" s="357"/>
      <c r="M230" s="265">
        <v>45198</v>
      </c>
      <c r="N230" s="304"/>
      <c r="S230" s="516"/>
      <c r="T230" s="348"/>
      <c r="U230" s="250"/>
      <c r="V230" s="270"/>
      <c r="W230" s="271" t="s">
        <v>525</v>
      </c>
      <c r="X230" s="270"/>
      <c r="Y230" s="350" t="s">
        <v>246</v>
      </c>
      <c r="Z230" s="273" t="s">
        <v>174</v>
      </c>
      <c r="AA230" s="270"/>
      <c r="AB230" s="250"/>
    </row>
    <row r="231" spans="3:28" ht="12" customHeight="1" x14ac:dyDescent="0.25">
      <c r="C231" s="318"/>
      <c r="D231" s="318"/>
      <c r="E231" s="352"/>
      <c r="K231" s="353"/>
      <c r="L231" s="354"/>
      <c r="M231" s="265">
        <v>45199</v>
      </c>
      <c r="N231" s="304"/>
      <c r="S231" s="516"/>
      <c r="T231" s="348"/>
      <c r="U231" s="250"/>
      <c r="V231" s="270"/>
      <c r="W231" s="271" t="s">
        <v>526</v>
      </c>
      <c r="X231" s="270"/>
      <c r="Y231" s="350" t="s">
        <v>247</v>
      </c>
      <c r="Z231" s="273" t="s">
        <v>174</v>
      </c>
      <c r="AA231" s="270"/>
      <c r="AB231" s="250"/>
    </row>
    <row r="232" spans="3:28" ht="12" customHeight="1" x14ac:dyDescent="0.25">
      <c r="C232" s="318"/>
      <c r="D232" s="318"/>
      <c r="E232" s="352"/>
      <c r="K232" s="353"/>
      <c r="L232" s="354"/>
      <c r="M232" s="265">
        <v>45200</v>
      </c>
      <c r="N232" s="304"/>
      <c r="S232" s="516"/>
      <c r="T232" s="108"/>
      <c r="U232" s="250"/>
      <c r="V232" s="270"/>
      <c r="W232" s="271" t="s">
        <v>292</v>
      </c>
      <c r="X232" s="270"/>
      <c r="Y232" s="350" t="s">
        <v>248</v>
      </c>
      <c r="Z232" s="273" t="s">
        <v>174</v>
      </c>
      <c r="AA232" s="270"/>
      <c r="AB232" s="250"/>
    </row>
    <row r="233" spans="3:28" ht="12" customHeight="1" x14ac:dyDescent="0.25">
      <c r="C233" s="318"/>
      <c r="D233" s="318"/>
      <c r="E233" s="352"/>
      <c r="K233" s="345"/>
      <c r="L233" s="357"/>
      <c r="M233" s="265">
        <v>45201</v>
      </c>
      <c r="N233" s="304"/>
      <c r="S233" s="512"/>
      <c r="T233" s="104"/>
      <c r="U233" s="250"/>
      <c r="V233" s="270"/>
      <c r="W233" s="271" t="s">
        <v>527</v>
      </c>
      <c r="X233" s="270"/>
      <c r="Y233" s="350" t="s">
        <v>195</v>
      </c>
      <c r="Z233" s="273" t="s">
        <v>174</v>
      </c>
      <c r="AA233" s="270"/>
      <c r="AB233" s="250"/>
    </row>
    <row r="234" spans="3:28" ht="12" customHeight="1" x14ac:dyDescent="0.25">
      <c r="C234" s="318"/>
      <c r="D234" s="318"/>
      <c r="E234" s="352"/>
      <c r="K234" s="353"/>
      <c r="L234" s="354"/>
      <c r="M234" s="265">
        <v>45202</v>
      </c>
      <c r="N234" s="304"/>
      <c r="S234" s="511"/>
      <c r="T234" s="285"/>
      <c r="U234" s="250"/>
      <c r="V234" s="270"/>
      <c r="W234" s="271" t="s">
        <v>528</v>
      </c>
      <c r="X234" s="270"/>
      <c r="Y234" s="350" t="s">
        <v>194</v>
      </c>
      <c r="Z234" s="273" t="s">
        <v>174</v>
      </c>
      <c r="AA234" s="270"/>
      <c r="AB234" s="250"/>
    </row>
    <row r="235" spans="3:28" ht="12" customHeight="1" x14ac:dyDescent="0.25">
      <c r="C235" s="318"/>
      <c r="D235" s="318"/>
      <c r="E235" s="352"/>
      <c r="K235" s="345"/>
      <c r="L235" s="351"/>
      <c r="M235" s="265">
        <v>45203</v>
      </c>
      <c r="N235" s="304"/>
      <c r="S235" s="512"/>
      <c r="T235" s="104"/>
      <c r="U235" s="250"/>
      <c r="V235" s="270"/>
      <c r="W235" s="271" t="s">
        <v>340</v>
      </c>
      <c r="X235" s="270"/>
      <c r="Y235" s="350" t="s">
        <v>193</v>
      </c>
      <c r="Z235" s="273" t="s">
        <v>174</v>
      </c>
      <c r="AA235" s="270"/>
      <c r="AB235" s="250"/>
    </row>
    <row r="236" spans="3:28" ht="12" customHeight="1" x14ac:dyDescent="0.25">
      <c r="C236" s="318"/>
      <c r="D236" s="318"/>
      <c r="E236" s="352"/>
      <c r="K236" s="360"/>
      <c r="L236" s="344"/>
      <c r="M236" s="265">
        <v>45204</v>
      </c>
      <c r="N236" s="304"/>
      <c r="S236" s="511"/>
      <c r="T236" s="285"/>
      <c r="U236" s="250"/>
      <c r="V236" s="270"/>
      <c r="W236" s="271" t="s">
        <v>529</v>
      </c>
      <c r="X236" s="270"/>
      <c r="Y236" s="350" t="s">
        <v>210</v>
      </c>
      <c r="Z236" s="273" t="s">
        <v>174</v>
      </c>
      <c r="AA236" s="270"/>
      <c r="AB236" s="250"/>
    </row>
    <row r="237" spans="3:28" ht="12" customHeight="1" x14ac:dyDescent="0.25">
      <c r="C237" s="363"/>
      <c r="D237" s="363"/>
      <c r="E237" s="364"/>
      <c r="K237" s="361"/>
      <c r="L237" s="362"/>
      <c r="M237" s="265">
        <v>45205</v>
      </c>
      <c r="N237" s="304"/>
      <c r="S237" s="72"/>
      <c r="T237" s="315"/>
      <c r="U237" s="250"/>
      <c r="V237" s="270"/>
      <c r="W237" s="271" t="s">
        <v>530</v>
      </c>
      <c r="X237" s="270"/>
      <c r="Y237" s="350" t="s">
        <v>209</v>
      </c>
      <c r="Z237" s="273" t="s">
        <v>174</v>
      </c>
      <c r="AA237" s="270"/>
      <c r="AB237" s="250"/>
    </row>
    <row r="238" spans="3:28" ht="12" customHeight="1" x14ac:dyDescent="0.25">
      <c r="C238" s="363"/>
      <c r="D238" s="363"/>
      <c r="E238" s="364"/>
      <c r="K238" s="361"/>
      <c r="L238" s="362"/>
      <c r="M238" s="265">
        <v>45206</v>
      </c>
      <c r="N238" s="304"/>
      <c r="S238" s="516"/>
      <c r="T238" s="348"/>
      <c r="U238" s="250"/>
      <c r="V238" s="270"/>
      <c r="W238" s="271" t="s">
        <v>531</v>
      </c>
      <c r="X238" s="270"/>
      <c r="Y238" s="350" t="s">
        <v>208</v>
      </c>
      <c r="Z238" s="273" t="s">
        <v>174</v>
      </c>
      <c r="AA238" s="270"/>
      <c r="AB238" s="250"/>
    </row>
    <row r="239" spans="3:28" ht="12" customHeight="1" x14ac:dyDescent="0.25">
      <c r="C239" s="363"/>
      <c r="D239" s="363"/>
      <c r="E239" s="364"/>
      <c r="K239" s="361"/>
      <c r="L239" s="362"/>
      <c r="M239" s="265">
        <v>45207</v>
      </c>
      <c r="N239" s="304"/>
      <c r="S239" s="516"/>
      <c r="T239" s="348"/>
      <c r="U239" s="250"/>
      <c r="V239" s="270"/>
      <c r="W239" s="271" t="s">
        <v>316</v>
      </c>
      <c r="X239" s="270"/>
      <c r="Y239" s="350" t="s">
        <v>207</v>
      </c>
      <c r="Z239" s="273" t="s">
        <v>174</v>
      </c>
      <c r="AA239" s="270"/>
      <c r="AB239" s="250"/>
    </row>
    <row r="240" spans="3:28" ht="12" customHeight="1" x14ac:dyDescent="0.25">
      <c r="C240" s="307"/>
      <c r="D240" s="307"/>
      <c r="E240" s="365"/>
      <c r="K240" s="361"/>
      <c r="L240" s="362"/>
      <c r="M240" s="265">
        <v>45208</v>
      </c>
      <c r="N240" s="304"/>
      <c r="S240" s="516"/>
      <c r="T240" s="348"/>
      <c r="U240" s="250"/>
      <c r="V240" s="270"/>
      <c r="W240" s="271" t="s">
        <v>532</v>
      </c>
      <c r="X240" s="270"/>
      <c r="Y240" s="350" t="s">
        <v>206</v>
      </c>
      <c r="Z240" s="273" t="s">
        <v>174</v>
      </c>
      <c r="AA240" s="270"/>
      <c r="AB240" s="250"/>
    </row>
    <row r="241" spans="3:28" ht="12" customHeight="1" x14ac:dyDescent="0.25">
      <c r="C241" s="307"/>
      <c r="D241" s="307"/>
      <c r="E241" s="365"/>
      <c r="K241" s="343"/>
      <c r="L241" s="346"/>
      <c r="M241" s="265">
        <v>45209</v>
      </c>
      <c r="N241" s="366"/>
      <c r="S241" s="517"/>
      <c r="T241" s="389"/>
      <c r="U241" s="390"/>
      <c r="V241" s="270"/>
      <c r="W241" s="271" t="s">
        <v>317</v>
      </c>
      <c r="X241" s="270"/>
      <c r="Y241" s="315">
        <v>815421011401</v>
      </c>
      <c r="Z241" s="273" t="s">
        <v>174</v>
      </c>
      <c r="AA241" s="270"/>
      <c r="AB241" s="250"/>
    </row>
    <row r="242" spans="3:28" ht="12" customHeight="1" x14ac:dyDescent="0.25">
      <c r="C242" s="307"/>
      <c r="D242" s="307"/>
      <c r="E242" s="365"/>
      <c r="K242" s="343"/>
      <c r="L242" s="346"/>
      <c r="M242" s="265">
        <v>45210</v>
      </c>
      <c r="N242" s="366"/>
      <c r="S242" s="517"/>
      <c r="T242" s="389"/>
      <c r="U242" s="390"/>
      <c r="V242" s="270"/>
      <c r="W242" s="271" t="s">
        <v>341</v>
      </c>
      <c r="X242" s="270"/>
      <c r="Y242" s="285">
        <v>79921011111</v>
      </c>
      <c r="Z242" s="273" t="s">
        <v>175</v>
      </c>
      <c r="AA242" s="270"/>
      <c r="AB242" s="250"/>
    </row>
    <row r="243" spans="3:28" ht="12" customHeight="1" x14ac:dyDescent="0.25">
      <c r="C243" s="307"/>
      <c r="D243" s="307"/>
      <c r="E243" s="365"/>
      <c r="M243" s="265">
        <v>45211</v>
      </c>
      <c r="N243" s="366"/>
      <c r="S243" s="517"/>
      <c r="T243" s="389"/>
      <c r="U243" s="390"/>
      <c r="V243" s="270"/>
      <c r="W243" s="271" t="s">
        <v>501</v>
      </c>
      <c r="X243" s="270"/>
      <c r="Y243" s="285">
        <v>79921011250</v>
      </c>
      <c r="Z243" s="273" t="s">
        <v>175</v>
      </c>
      <c r="AA243" s="270"/>
      <c r="AB243" s="250"/>
    </row>
    <row r="244" spans="3:28" ht="12" customHeight="1" x14ac:dyDescent="0.25">
      <c r="C244" s="307"/>
      <c r="D244" s="307"/>
      <c r="E244" s="365"/>
      <c r="M244" s="265">
        <v>45212</v>
      </c>
      <c r="N244" s="366"/>
      <c r="S244" s="517"/>
      <c r="T244" s="389"/>
      <c r="U244" s="390"/>
      <c r="V244" s="270"/>
      <c r="W244" s="271" t="s">
        <v>342</v>
      </c>
      <c r="X244" s="270"/>
      <c r="Y244" s="285">
        <v>79921011500</v>
      </c>
      <c r="Z244" s="273" t="s">
        <v>175</v>
      </c>
      <c r="AA244" s="270"/>
      <c r="AB244" s="250"/>
    </row>
    <row r="245" spans="3:28" ht="12" customHeight="1" x14ac:dyDescent="0.25">
      <c r="C245" s="307"/>
      <c r="D245" s="307"/>
      <c r="E245" s="365"/>
      <c r="M245" s="265">
        <v>45213</v>
      </c>
      <c r="N245" s="366"/>
      <c r="S245" s="517"/>
      <c r="T245" s="389"/>
      <c r="U245" s="390"/>
      <c r="V245" s="270"/>
      <c r="W245" s="271" t="s">
        <v>533</v>
      </c>
      <c r="X245" s="270"/>
      <c r="Y245" s="285">
        <v>79921013000</v>
      </c>
      <c r="Z245" s="273" t="s">
        <v>175</v>
      </c>
      <c r="AA245" s="270"/>
      <c r="AB245" s="250"/>
    </row>
    <row r="246" spans="3:28" ht="12" customHeight="1" x14ac:dyDescent="0.25">
      <c r="C246" s="307"/>
      <c r="D246" s="307"/>
      <c r="E246" s="365"/>
      <c r="M246" s="265">
        <v>45214</v>
      </c>
      <c r="N246" s="366"/>
      <c r="S246" s="517"/>
      <c r="T246" s="390"/>
      <c r="U246" s="390"/>
      <c r="V246" s="270"/>
      <c r="W246" s="271" t="s">
        <v>534</v>
      </c>
      <c r="X246" s="270"/>
      <c r="Y246" s="285">
        <v>79921017501</v>
      </c>
      <c r="Z246" s="273" t="s">
        <v>175</v>
      </c>
      <c r="AA246" s="270"/>
      <c r="AB246" s="250"/>
    </row>
    <row r="247" spans="3:28" ht="12" customHeight="1" x14ac:dyDescent="0.25">
      <c r="C247" s="307"/>
      <c r="D247" s="307"/>
      <c r="E247" s="365"/>
      <c r="M247" s="265">
        <v>45215</v>
      </c>
      <c r="N247" s="366"/>
      <c r="S247" s="518"/>
      <c r="T247" s="391"/>
      <c r="U247" s="390"/>
      <c r="V247" s="270"/>
      <c r="W247" s="271" t="s">
        <v>318</v>
      </c>
      <c r="X247" s="270"/>
      <c r="Y247" s="285">
        <v>79921022222</v>
      </c>
      <c r="Z247" s="273" t="s">
        <v>175</v>
      </c>
      <c r="AA247" s="270"/>
      <c r="AB247" s="250"/>
    </row>
    <row r="248" spans="3:28" ht="12" customHeight="1" x14ac:dyDescent="0.25">
      <c r="C248" s="363"/>
      <c r="D248" s="363"/>
      <c r="E248" s="364"/>
      <c r="M248" s="265">
        <v>45216</v>
      </c>
      <c r="N248" s="366"/>
      <c r="S248" s="519"/>
      <c r="T248" s="392"/>
      <c r="U248" s="390"/>
      <c r="V248" s="270"/>
      <c r="W248" s="271" t="s">
        <v>535</v>
      </c>
      <c r="X248" s="270"/>
      <c r="Y248" s="285">
        <v>79921022223</v>
      </c>
      <c r="Z248" s="273" t="s">
        <v>175</v>
      </c>
      <c r="AA248" s="270"/>
      <c r="AB248" s="250"/>
    </row>
    <row r="249" spans="3:28" ht="12" customHeight="1" x14ac:dyDescent="0.25">
      <c r="C249" s="363"/>
      <c r="D249" s="363"/>
      <c r="E249" s="364"/>
      <c r="M249" s="265">
        <v>45217</v>
      </c>
      <c r="N249" s="366"/>
      <c r="S249" s="517"/>
      <c r="T249" s="390"/>
      <c r="U249" s="390"/>
      <c r="V249" s="270"/>
      <c r="W249" s="271" t="s">
        <v>343</v>
      </c>
      <c r="X249" s="270"/>
      <c r="Y249" s="285">
        <v>79921022227</v>
      </c>
      <c r="Z249" s="273" t="s">
        <v>175</v>
      </c>
      <c r="AA249" s="270"/>
      <c r="AB249" s="250"/>
    </row>
    <row r="250" spans="3:28" ht="12" customHeight="1" x14ac:dyDescent="0.25">
      <c r="C250" s="363"/>
      <c r="D250" s="363"/>
      <c r="E250" s="364"/>
      <c r="M250" s="265">
        <v>45218</v>
      </c>
      <c r="N250" s="366"/>
      <c r="S250" s="520"/>
      <c r="U250" s="250"/>
      <c r="V250" s="270"/>
      <c r="W250" s="271" t="s">
        <v>536</v>
      </c>
      <c r="X250" s="270"/>
      <c r="Y250" s="285">
        <v>79921022228</v>
      </c>
      <c r="Z250" s="273" t="s">
        <v>175</v>
      </c>
      <c r="AA250" s="270"/>
      <c r="AB250" s="250"/>
    </row>
    <row r="251" spans="3:28" ht="12" customHeight="1" x14ac:dyDescent="0.25">
      <c r="C251" s="307"/>
      <c r="D251" s="307"/>
      <c r="E251" s="365"/>
      <c r="M251" s="265">
        <v>45219</v>
      </c>
      <c r="N251" s="366"/>
      <c r="S251" s="521"/>
      <c r="T251" s="393"/>
      <c r="U251" s="390"/>
      <c r="V251" s="270"/>
      <c r="W251" s="271" t="s">
        <v>537</v>
      </c>
      <c r="X251" s="270"/>
      <c r="Y251" s="285">
        <v>79921022229</v>
      </c>
      <c r="Z251" s="273" t="s">
        <v>175</v>
      </c>
      <c r="AA251" s="270"/>
      <c r="AB251" s="250"/>
    </row>
    <row r="252" spans="3:28" ht="12" customHeight="1" x14ac:dyDescent="0.25">
      <c r="C252" s="358"/>
      <c r="D252" s="358"/>
      <c r="E252" s="359"/>
      <c r="M252" s="265">
        <v>45220</v>
      </c>
      <c r="N252" s="366"/>
      <c r="S252" s="521"/>
      <c r="T252" s="393"/>
      <c r="U252" s="390"/>
      <c r="V252" s="270"/>
      <c r="W252" s="271" t="s">
        <v>319</v>
      </c>
      <c r="X252" s="270"/>
      <c r="Y252" s="285">
        <v>79921022230</v>
      </c>
      <c r="Z252" s="273" t="s">
        <v>175</v>
      </c>
      <c r="AA252" s="270"/>
      <c r="AB252" s="250"/>
    </row>
    <row r="253" spans="3:28" ht="12" customHeight="1" x14ac:dyDescent="0.25">
      <c r="C253" s="307"/>
      <c r="D253" s="307"/>
      <c r="E253" s="365"/>
      <c r="M253" s="265">
        <v>45221</v>
      </c>
      <c r="N253" s="366"/>
      <c r="S253" s="521"/>
      <c r="T253" s="393"/>
      <c r="U253" s="390"/>
      <c r="V253" s="270"/>
      <c r="W253" s="271" t="s">
        <v>538</v>
      </c>
      <c r="X253" s="270"/>
      <c r="Y253" s="285">
        <v>79921022231</v>
      </c>
      <c r="Z253" s="273" t="s">
        <v>175</v>
      </c>
      <c r="AA253" s="270"/>
      <c r="AB253" s="250"/>
    </row>
    <row r="254" spans="3:28" ht="12" customHeight="1" x14ac:dyDescent="0.25">
      <c r="C254" s="307"/>
      <c r="D254" s="307"/>
      <c r="E254" s="365"/>
      <c r="M254" s="265">
        <v>45222</v>
      </c>
      <c r="N254" s="366"/>
      <c r="S254" s="522"/>
      <c r="T254" s="393"/>
      <c r="U254" s="390"/>
      <c r="V254" s="270"/>
      <c r="W254" s="271" t="s">
        <v>540</v>
      </c>
      <c r="X254" s="270"/>
      <c r="Y254" s="285">
        <v>79921022232</v>
      </c>
      <c r="Z254" s="273" t="s">
        <v>175</v>
      </c>
      <c r="AA254" s="270"/>
      <c r="AB254" s="250"/>
    </row>
    <row r="255" spans="3:28" ht="12" customHeight="1" x14ac:dyDescent="0.25">
      <c r="C255" s="307"/>
      <c r="D255" s="307"/>
      <c r="E255" s="365"/>
      <c r="M255" s="265">
        <v>45223</v>
      </c>
      <c r="N255" s="366"/>
      <c r="S255" s="522"/>
      <c r="T255" s="393"/>
      <c r="U255" s="390"/>
      <c r="V255" s="270"/>
      <c r="W255" s="271" t="s">
        <v>541</v>
      </c>
      <c r="X255" s="270"/>
      <c r="Y255" s="285">
        <v>79921037501</v>
      </c>
      <c r="Z255" s="273" t="s">
        <v>175</v>
      </c>
      <c r="AA255" s="270"/>
      <c r="AB255" s="250"/>
    </row>
    <row r="256" spans="3:28" ht="12" customHeight="1" x14ac:dyDescent="0.25">
      <c r="C256" s="307"/>
      <c r="D256" s="307"/>
      <c r="E256" s="365"/>
      <c r="M256" s="265">
        <v>45224</v>
      </c>
      <c r="N256" s="366"/>
      <c r="S256" s="523"/>
      <c r="T256" s="393"/>
      <c r="U256" s="390"/>
      <c r="V256" s="270"/>
      <c r="W256" s="271" t="s">
        <v>542</v>
      </c>
      <c r="X256" s="270"/>
      <c r="Y256" s="285">
        <v>79921037502</v>
      </c>
      <c r="Z256" s="273" t="s">
        <v>175</v>
      </c>
      <c r="AA256" s="270"/>
      <c r="AB256" s="250"/>
    </row>
    <row r="257" spans="3:28" ht="12" customHeight="1" x14ac:dyDescent="0.25">
      <c r="C257" s="307"/>
      <c r="D257" s="307"/>
      <c r="E257" s="365"/>
      <c r="M257" s="265">
        <v>45225</v>
      </c>
      <c r="S257" s="521"/>
      <c r="T257" s="393"/>
      <c r="U257" s="390"/>
      <c r="V257" s="270"/>
      <c r="W257" s="86" t="s">
        <v>338</v>
      </c>
      <c r="X257" s="270"/>
      <c r="Y257" s="285">
        <v>79921037503</v>
      </c>
      <c r="Z257" s="273" t="s">
        <v>175</v>
      </c>
      <c r="AA257" s="270"/>
      <c r="AB257" s="250"/>
    </row>
    <row r="258" spans="3:28" ht="12" customHeight="1" x14ac:dyDescent="0.25">
      <c r="C258" s="307"/>
      <c r="D258" s="307"/>
      <c r="E258" s="365"/>
      <c r="M258" s="265">
        <v>45226</v>
      </c>
      <c r="S258" s="521"/>
      <c r="T258" s="393"/>
      <c r="U258" s="394"/>
      <c r="V258" s="270"/>
      <c r="W258" s="87" t="s">
        <v>543</v>
      </c>
      <c r="X258" s="270"/>
      <c r="Y258" s="285">
        <v>79921037506</v>
      </c>
      <c r="Z258" s="273" t="s">
        <v>175</v>
      </c>
      <c r="AA258" s="270"/>
      <c r="AB258" s="250"/>
    </row>
    <row r="259" spans="3:28" ht="12" customHeight="1" x14ac:dyDescent="0.25">
      <c r="C259" s="307"/>
      <c r="D259" s="307"/>
      <c r="E259" s="365"/>
      <c r="M259" s="265">
        <v>45227</v>
      </c>
      <c r="S259" s="521"/>
      <c r="T259" s="390"/>
      <c r="U259" s="390"/>
      <c r="V259" s="270"/>
      <c r="W259" s="86" t="s">
        <v>344</v>
      </c>
      <c r="X259" s="270"/>
      <c r="Y259" s="285">
        <v>79921037509</v>
      </c>
      <c r="Z259" s="273" t="s">
        <v>175</v>
      </c>
      <c r="AA259" s="270"/>
      <c r="AB259" s="250"/>
    </row>
    <row r="260" spans="3:28" ht="12" customHeight="1" x14ac:dyDescent="0.25">
      <c r="C260" s="307"/>
      <c r="D260" s="307"/>
      <c r="E260" s="365"/>
      <c r="M260" s="265">
        <v>45228</v>
      </c>
      <c r="S260" s="521"/>
      <c r="T260" s="390"/>
      <c r="U260" s="390"/>
      <c r="V260" s="270"/>
      <c r="W260" s="86" t="s">
        <v>293</v>
      </c>
      <c r="X260" s="270"/>
      <c r="Y260" s="285">
        <v>79921043401</v>
      </c>
      <c r="Z260" s="273" t="s">
        <v>175</v>
      </c>
      <c r="AA260" s="270"/>
      <c r="AB260" s="250"/>
    </row>
    <row r="261" spans="3:28" ht="12" customHeight="1" x14ac:dyDescent="0.25">
      <c r="C261" s="363"/>
      <c r="D261" s="363"/>
      <c r="E261" s="364"/>
      <c r="M261" s="265">
        <v>45229</v>
      </c>
      <c r="S261" s="521"/>
      <c r="T261" s="390"/>
      <c r="U261" s="390"/>
      <c r="V261" s="270"/>
      <c r="W261" s="87" t="s">
        <v>544</v>
      </c>
      <c r="X261" s="270"/>
      <c r="Y261" s="285">
        <v>79921043402</v>
      </c>
      <c r="Z261" s="273" t="s">
        <v>175</v>
      </c>
      <c r="AA261" s="270"/>
      <c r="AB261" s="250"/>
    </row>
    <row r="262" spans="3:28" ht="12" customHeight="1" x14ac:dyDescent="0.25">
      <c r="C262" s="254"/>
      <c r="D262" s="254"/>
      <c r="E262" s="254"/>
      <c r="M262" s="265">
        <v>45230</v>
      </c>
      <c r="S262" s="521"/>
      <c r="T262" s="393"/>
      <c r="U262" s="395"/>
      <c r="V262" s="270"/>
      <c r="W262" s="88" t="s">
        <v>545</v>
      </c>
      <c r="X262" s="270"/>
      <c r="Y262" s="285">
        <v>79921043403</v>
      </c>
      <c r="Z262" s="273" t="s">
        <v>175</v>
      </c>
      <c r="AA262" s="270"/>
      <c r="AB262" s="250"/>
    </row>
    <row r="263" spans="3:28" ht="12" customHeight="1" x14ac:dyDescent="0.25">
      <c r="C263" s="254"/>
      <c r="D263" s="254"/>
      <c r="E263" s="254"/>
      <c r="M263" s="265">
        <v>45231</v>
      </c>
      <c r="S263" s="521"/>
      <c r="T263" s="393"/>
      <c r="U263" s="390"/>
      <c r="V263" s="270"/>
      <c r="W263" s="271" t="s">
        <v>546</v>
      </c>
      <c r="X263" s="270"/>
      <c r="Y263" s="285">
        <v>79921043404</v>
      </c>
      <c r="Z263" s="273" t="s">
        <v>175</v>
      </c>
      <c r="AA263" s="270"/>
      <c r="AB263" s="250"/>
    </row>
    <row r="264" spans="3:28" ht="12" customHeight="1" x14ac:dyDescent="0.25">
      <c r="C264" s="254"/>
      <c r="D264" s="254"/>
      <c r="E264" s="254"/>
      <c r="M264" s="265">
        <v>45232</v>
      </c>
      <c r="S264" s="521"/>
      <c r="T264" s="393"/>
      <c r="U264" s="390"/>
      <c r="V264" s="270"/>
      <c r="W264" s="271" t="s">
        <v>547</v>
      </c>
      <c r="X264" s="270"/>
      <c r="Y264" s="285">
        <v>79921043405</v>
      </c>
      <c r="Z264" s="273" t="s">
        <v>175</v>
      </c>
      <c r="AA264" s="270"/>
      <c r="AB264" s="250"/>
    </row>
    <row r="265" spans="3:28" ht="12" customHeight="1" x14ac:dyDescent="0.25">
      <c r="C265" s="254"/>
      <c r="D265" s="254"/>
      <c r="E265" s="254"/>
      <c r="M265" s="265">
        <v>45233</v>
      </c>
      <c r="S265" s="521"/>
      <c r="T265" s="393"/>
      <c r="U265" s="390"/>
      <c r="V265" s="270"/>
      <c r="W265" s="271" t="s">
        <v>548</v>
      </c>
      <c r="X265" s="270"/>
      <c r="Y265" s="285">
        <v>79921043406</v>
      </c>
      <c r="Z265" s="273" t="s">
        <v>175</v>
      </c>
      <c r="AA265" s="270"/>
      <c r="AB265" s="250"/>
    </row>
    <row r="266" spans="3:28" ht="12" customHeight="1" x14ac:dyDescent="0.25">
      <c r="C266" s="254"/>
      <c r="D266" s="254"/>
      <c r="E266" s="254"/>
      <c r="M266" s="265">
        <v>45234</v>
      </c>
      <c r="S266" s="521"/>
      <c r="T266" s="393"/>
      <c r="U266" s="390"/>
      <c r="V266" s="270"/>
      <c r="W266" s="271" t="s">
        <v>549</v>
      </c>
      <c r="X266" s="270"/>
      <c r="Y266" s="285">
        <v>79921054540</v>
      </c>
      <c r="Z266" s="273" t="s">
        <v>175</v>
      </c>
      <c r="AA266" s="270"/>
      <c r="AB266" s="250"/>
    </row>
    <row r="267" spans="3:28" ht="12" customHeight="1" x14ac:dyDescent="0.25">
      <c r="M267" s="265">
        <v>45235</v>
      </c>
      <c r="S267" s="521"/>
      <c r="T267" s="393"/>
      <c r="U267" s="390"/>
      <c r="V267" s="270"/>
      <c r="W267" s="271" t="s">
        <v>550</v>
      </c>
      <c r="X267" s="270"/>
      <c r="Y267" s="285">
        <v>79921054546</v>
      </c>
      <c r="Z267" s="273" t="s">
        <v>175</v>
      </c>
      <c r="AA267" s="270"/>
      <c r="AB267" s="250"/>
    </row>
    <row r="268" spans="3:28" ht="12" customHeight="1" x14ac:dyDescent="0.25">
      <c r="C268" s="254"/>
      <c r="D268" s="254"/>
      <c r="E268" s="254"/>
      <c r="M268" s="265">
        <v>45236</v>
      </c>
      <c r="S268" s="521"/>
      <c r="T268" s="393"/>
      <c r="U268" s="390"/>
      <c r="V268" s="270"/>
      <c r="W268" s="271" t="s">
        <v>551</v>
      </c>
      <c r="X268" s="270"/>
      <c r="Y268" s="285">
        <v>79921054547</v>
      </c>
      <c r="Z268" s="273" t="s">
        <v>175</v>
      </c>
      <c r="AA268" s="270"/>
      <c r="AB268" s="250"/>
    </row>
    <row r="269" spans="3:28" ht="12" customHeight="1" x14ac:dyDescent="0.25">
      <c r="C269" s="254"/>
      <c r="D269" s="254"/>
      <c r="E269" s="254"/>
      <c r="M269" s="265">
        <v>45237</v>
      </c>
      <c r="S269" s="517"/>
      <c r="T269" s="393"/>
      <c r="U269" s="390"/>
      <c r="V269" s="270"/>
      <c r="W269" s="271" t="s">
        <v>552</v>
      </c>
      <c r="X269" s="270"/>
      <c r="Y269" s="285">
        <v>79921055551</v>
      </c>
      <c r="Z269" s="273" t="s">
        <v>175</v>
      </c>
      <c r="AA269" s="270"/>
      <c r="AB269" s="250"/>
    </row>
    <row r="270" spans="3:28" ht="12" customHeight="1" x14ac:dyDescent="0.25">
      <c r="C270" s="254"/>
      <c r="D270" s="254"/>
      <c r="E270" s="254"/>
      <c r="M270" s="265">
        <v>45238</v>
      </c>
      <c r="S270" s="521"/>
      <c r="T270" s="393"/>
      <c r="U270" s="390"/>
      <c r="V270" s="270"/>
      <c r="W270" s="271" t="s">
        <v>553</v>
      </c>
      <c r="X270" s="270"/>
      <c r="Y270" s="285">
        <v>79921055552</v>
      </c>
      <c r="Z270" s="273" t="s">
        <v>175</v>
      </c>
      <c r="AA270" s="270"/>
      <c r="AB270" s="250"/>
    </row>
    <row r="271" spans="3:28" ht="12" customHeight="1" x14ac:dyDescent="0.25">
      <c r="C271" s="254"/>
      <c r="D271" s="254"/>
      <c r="E271" s="254"/>
      <c r="M271" s="265">
        <v>45239</v>
      </c>
      <c r="S271" s="521"/>
      <c r="T271" s="390"/>
      <c r="U271" s="390"/>
      <c r="V271" s="270"/>
      <c r="W271" s="271" t="s">
        <v>554</v>
      </c>
      <c r="X271" s="270"/>
      <c r="Y271" s="285">
        <v>79921055552</v>
      </c>
      <c r="Z271" s="273" t="s">
        <v>175</v>
      </c>
      <c r="AA271" s="270"/>
      <c r="AB271" s="250"/>
    </row>
    <row r="272" spans="3:28" ht="12" customHeight="1" x14ac:dyDescent="0.25">
      <c r="C272" s="254"/>
      <c r="D272" s="254"/>
      <c r="E272" s="254"/>
      <c r="M272" s="265">
        <v>45240</v>
      </c>
      <c r="S272" s="521"/>
      <c r="T272" s="393"/>
      <c r="U272" s="390"/>
      <c r="V272" s="270"/>
      <c r="W272" s="271" t="s">
        <v>555</v>
      </c>
      <c r="X272" s="270"/>
      <c r="Y272" s="285">
        <v>79921055553</v>
      </c>
      <c r="Z272" s="273" t="s">
        <v>175</v>
      </c>
      <c r="AA272" s="270"/>
      <c r="AB272" s="250"/>
    </row>
    <row r="273" spans="3:28" ht="12" customHeight="1" x14ac:dyDescent="0.25">
      <c r="C273" s="254"/>
      <c r="D273" s="254"/>
      <c r="E273" s="254"/>
      <c r="M273" s="265">
        <v>45241</v>
      </c>
      <c r="S273" s="521"/>
      <c r="T273" s="390"/>
      <c r="U273" s="390"/>
      <c r="V273" s="270"/>
      <c r="W273" s="271" t="s">
        <v>556</v>
      </c>
      <c r="X273" s="270"/>
      <c r="Y273" s="285">
        <v>79921055554</v>
      </c>
      <c r="Z273" s="273" t="s">
        <v>175</v>
      </c>
      <c r="AA273" s="270"/>
      <c r="AB273" s="250"/>
    </row>
    <row r="274" spans="3:28" ht="12" customHeight="1" x14ac:dyDescent="0.25">
      <c r="C274" s="254"/>
      <c r="D274" s="254"/>
      <c r="E274" s="254"/>
      <c r="M274" s="265">
        <v>45242</v>
      </c>
      <c r="S274" s="72"/>
      <c r="T274" s="315"/>
      <c r="U274" s="390"/>
      <c r="V274" s="270"/>
      <c r="W274" s="367" t="s">
        <v>557</v>
      </c>
      <c r="X274" s="270"/>
      <c r="Y274" s="285">
        <v>79921055555</v>
      </c>
      <c r="Z274" s="273" t="s">
        <v>175</v>
      </c>
      <c r="AA274" s="270"/>
      <c r="AB274" s="250"/>
    </row>
    <row r="275" spans="3:28" ht="12" customHeight="1" x14ac:dyDescent="0.25">
      <c r="C275" s="254"/>
      <c r="D275" s="254"/>
      <c r="E275" s="254"/>
      <c r="M275" s="265">
        <v>45243</v>
      </c>
      <c r="S275" s="72"/>
      <c r="U275" s="273"/>
      <c r="V275" s="270"/>
      <c r="W275" s="271" t="s">
        <v>558</v>
      </c>
      <c r="X275" s="270"/>
      <c r="Y275" s="285">
        <v>79921063401</v>
      </c>
      <c r="Z275" s="273" t="s">
        <v>175</v>
      </c>
      <c r="AA275" s="270"/>
      <c r="AB275" s="250"/>
    </row>
    <row r="276" spans="3:28" ht="12" customHeight="1" x14ac:dyDescent="0.25">
      <c r="C276" s="254"/>
      <c r="D276" s="254"/>
      <c r="E276" s="254"/>
      <c r="M276" s="265">
        <v>45244</v>
      </c>
      <c r="S276" s="524"/>
      <c r="U276" s="390"/>
      <c r="V276" s="270"/>
      <c r="W276" s="271" t="s">
        <v>558</v>
      </c>
      <c r="X276" s="270"/>
      <c r="Y276" s="285">
        <v>79921064546</v>
      </c>
      <c r="Z276" s="273" t="s">
        <v>175</v>
      </c>
      <c r="AA276" s="270"/>
      <c r="AB276" s="250"/>
    </row>
    <row r="277" spans="3:28" ht="12" customHeight="1" x14ac:dyDescent="0.25">
      <c r="C277" s="254"/>
      <c r="D277" s="254"/>
      <c r="E277" s="254"/>
      <c r="M277" s="265">
        <v>45245</v>
      </c>
      <c r="S277" s="524"/>
      <c r="U277" s="273"/>
      <c r="V277" s="270"/>
      <c r="W277" s="271" t="s">
        <v>171</v>
      </c>
      <c r="X277" s="270"/>
      <c r="Y277" s="285">
        <v>79921064547</v>
      </c>
      <c r="Z277" s="273" t="s">
        <v>175</v>
      </c>
      <c r="AA277" s="270"/>
      <c r="AB277" s="250"/>
    </row>
    <row r="278" spans="3:28" ht="12" customHeight="1" x14ac:dyDescent="0.25">
      <c r="C278" s="254"/>
      <c r="D278" s="254"/>
      <c r="E278" s="254"/>
      <c r="M278" s="265">
        <v>45246</v>
      </c>
      <c r="S278" s="524"/>
      <c r="U278" s="390"/>
      <c r="V278" s="270"/>
      <c r="W278" s="271" t="s">
        <v>559</v>
      </c>
      <c r="X278" s="270"/>
      <c r="Y278" s="285">
        <v>79921064548</v>
      </c>
      <c r="Z278" s="273" t="s">
        <v>175</v>
      </c>
      <c r="AA278" s="270"/>
      <c r="AB278" s="250"/>
    </row>
    <row r="279" spans="3:28" ht="12" customHeight="1" x14ac:dyDescent="0.25">
      <c r="C279" s="254"/>
      <c r="D279" s="254"/>
      <c r="E279" s="254"/>
      <c r="M279" s="265">
        <v>45247</v>
      </c>
      <c r="S279" s="524"/>
      <c r="U279" s="390"/>
      <c r="V279" s="270"/>
      <c r="W279" s="87" t="s">
        <v>556</v>
      </c>
      <c r="X279" s="270"/>
      <c r="Y279" s="285">
        <v>79921064549</v>
      </c>
      <c r="Z279" s="273" t="s">
        <v>175</v>
      </c>
      <c r="AA279" s="270"/>
      <c r="AB279" s="250"/>
    </row>
    <row r="280" spans="3:28" ht="12" customHeight="1" x14ac:dyDescent="0.25">
      <c r="C280" s="254"/>
      <c r="D280" s="254"/>
      <c r="E280" s="254"/>
      <c r="M280" s="265">
        <v>45248</v>
      </c>
      <c r="S280" s="72"/>
      <c r="U280" s="390"/>
      <c r="V280" s="270"/>
      <c r="W280" s="271" t="s">
        <v>560</v>
      </c>
      <c r="X280" s="270"/>
      <c r="Y280" s="285">
        <v>79921066661</v>
      </c>
      <c r="Z280" s="273" t="s">
        <v>175</v>
      </c>
      <c r="AA280" s="270"/>
      <c r="AB280" s="250"/>
    </row>
    <row r="281" spans="3:28" ht="12" customHeight="1" x14ac:dyDescent="0.25">
      <c r="C281" s="254"/>
      <c r="D281" s="254"/>
      <c r="E281" s="254"/>
      <c r="M281" s="265">
        <v>45249</v>
      </c>
      <c r="S281" s="524"/>
      <c r="U281" s="396"/>
      <c r="V281" s="270"/>
      <c r="W281" s="88" t="s">
        <v>234</v>
      </c>
      <c r="X281" s="270"/>
      <c r="Y281" s="285">
        <v>79921066661</v>
      </c>
      <c r="Z281" s="273" t="s">
        <v>175</v>
      </c>
      <c r="AA281" s="270"/>
      <c r="AB281" s="250"/>
    </row>
    <row r="282" spans="3:28" ht="12" customHeight="1" x14ac:dyDescent="0.25">
      <c r="C282" s="254"/>
      <c r="D282" s="254"/>
      <c r="E282" s="254"/>
      <c r="M282" s="265">
        <v>45250</v>
      </c>
      <c r="S282" s="524"/>
      <c r="U282" s="396"/>
      <c r="V282" s="270"/>
      <c r="W282" s="271" t="s">
        <v>309</v>
      </c>
      <c r="X282" s="270"/>
      <c r="Y282" s="285">
        <v>79921066662</v>
      </c>
      <c r="Z282" s="273" t="s">
        <v>175</v>
      </c>
      <c r="AA282" s="270"/>
      <c r="AB282" s="250"/>
    </row>
    <row r="283" spans="3:28" ht="12" customHeight="1" x14ac:dyDescent="0.25">
      <c r="C283" s="254"/>
      <c r="D283" s="254"/>
      <c r="E283" s="254"/>
      <c r="M283" s="265">
        <v>45251</v>
      </c>
      <c r="S283" s="524"/>
      <c r="U283" s="396"/>
      <c r="V283" s="270"/>
      <c r="W283" s="271" t="s">
        <v>311</v>
      </c>
      <c r="X283" s="270"/>
      <c r="Y283" s="285">
        <v>79921066663</v>
      </c>
      <c r="Z283" s="273" t="s">
        <v>175</v>
      </c>
      <c r="AA283" s="270"/>
      <c r="AB283" s="250"/>
    </row>
    <row r="284" spans="3:28" ht="12" customHeight="1" x14ac:dyDescent="0.25">
      <c r="C284" s="254"/>
      <c r="D284" s="254"/>
      <c r="E284" s="254"/>
      <c r="M284" s="265">
        <v>45252</v>
      </c>
      <c r="S284" s="524"/>
      <c r="U284" s="396"/>
      <c r="V284" s="270"/>
      <c r="W284" s="271" t="s">
        <v>561</v>
      </c>
      <c r="X284" s="270"/>
      <c r="Y284" s="285">
        <v>79921066664</v>
      </c>
      <c r="Z284" s="273" t="s">
        <v>175</v>
      </c>
      <c r="AA284" s="270"/>
      <c r="AB284" s="250"/>
    </row>
    <row r="285" spans="3:28" ht="12" customHeight="1" x14ac:dyDescent="0.25">
      <c r="C285" s="254"/>
      <c r="D285" s="254"/>
      <c r="E285" s="254"/>
      <c r="M285" s="265">
        <v>45253</v>
      </c>
      <c r="S285" s="524"/>
      <c r="U285" s="396"/>
      <c r="V285" s="270"/>
      <c r="W285" s="271" t="s">
        <v>308</v>
      </c>
      <c r="X285" s="270"/>
      <c r="Y285" s="285">
        <v>79921066665</v>
      </c>
      <c r="Z285" s="273" t="s">
        <v>175</v>
      </c>
      <c r="AA285" s="270"/>
      <c r="AB285" s="250"/>
    </row>
    <row r="286" spans="3:28" ht="12" customHeight="1" x14ac:dyDescent="0.25">
      <c r="C286" s="254"/>
      <c r="D286" s="254"/>
      <c r="E286" s="254"/>
      <c r="M286" s="265">
        <v>45254</v>
      </c>
      <c r="S286" s="524"/>
      <c r="U286" s="396"/>
      <c r="V286" s="270"/>
      <c r="W286" s="271" t="s">
        <v>311</v>
      </c>
      <c r="X286" s="270"/>
      <c r="Y286" s="285">
        <v>79921066665</v>
      </c>
      <c r="Z286" s="273" t="s">
        <v>175</v>
      </c>
      <c r="AA286" s="270"/>
      <c r="AB286" s="250"/>
    </row>
    <row r="287" spans="3:28" ht="12" customHeight="1" x14ac:dyDescent="0.25">
      <c r="C287" s="254"/>
      <c r="D287" s="254"/>
      <c r="E287" s="254"/>
      <c r="M287" s="265">
        <v>45255</v>
      </c>
      <c r="S287" s="524"/>
      <c r="U287" s="396"/>
      <c r="V287" s="270"/>
      <c r="W287" s="271" t="s">
        <v>562</v>
      </c>
      <c r="X287" s="270"/>
      <c r="Y287" s="285">
        <v>79921077102</v>
      </c>
      <c r="Z287" s="273" t="s">
        <v>175</v>
      </c>
      <c r="AA287" s="270"/>
      <c r="AB287" s="250"/>
    </row>
    <row r="288" spans="3:28" ht="12" customHeight="1" x14ac:dyDescent="0.25">
      <c r="C288" s="254"/>
      <c r="D288" s="254"/>
      <c r="E288" s="254"/>
      <c r="M288" s="265">
        <v>45256</v>
      </c>
      <c r="V288" s="270"/>
      <c r="W288" s="271" t="s">
        <v>563</v>
      </c>
      <c r="X288" s="270"/>
      <c r="Y288" s="285">
        <v>79921077106</v>
      </c>
      <c r="Z288" s="273" t="s">
        <v>175</v>
      </c>
      <c r="AA288" s="270"/>
      <c r="AB288" s="250"/>
    </row>
    <row r="289" spans="3:28" ht="12" customHeight="1" x14ac:dyDescent="0.25">
      <c r="C289" s="254"/>
      <c r="D289" s="254"/>
      <c r="E289" s="254"/>
      <c r="M289" s="265">
        <v>45257</v>
      </c>
      <c r="V289" s="270"/>
      <c r="W289" s="271" t="s">
        <v>196</v>
      </c>
      <c r="X289" s="270"/>
      <c r="Y289" s="285">
        <v>79921077108</v>
      </c>
      <c r="Z289" s="273" t="s">
        <v>175</v>
      </c>
      <c r="AA289" s="270"/>
      <c r="AB289" s="250"/>
    </row>
    <row r="290" spans="3:28" ht="12" customHeight="1" x14ac:dyDescent="0.25">
      <c r="C290" s="254"/>
      <c r="D290" s="254"/>
      <c r="E290" s="254"/>
      <c r="M290" s="265">
        <v>45258</v>
      </c>
      <c r="V290" s="270"/>
      <c r="W290" s="271" t="s">
        <v>564</v>
      </c>
      <c r="X290" s="270"/>
      <c r="Y290" s="285">
        <v>79921082501</v>
      </c>
      <c r="Z290" s="273" t="s">
        <v>175</v>
      </c>
      <c r="AA290" s="270"/>
      <c r="AB290" s="250"/>
    </row>
    <row r="291" spans="3:28" ht="12" customHeight="1" x14ac:dyDescent="0.25">
      <c r="C291" s="254"/>
      <c r="D291" s="254"/>
      <c r="E291" s="254"/>
      <c r="M291" s="265">
        <v>45259</v>
      </c>
      <c r="V291" s="270"/>
      <c r="W291" s="271" t="s">
        <v>565</v>
      </c>
      <c r="X291" s="270"/>
      <c r="Y291" s="285">
        <v>79921082502</v>
      </c>
      <c r="Z291" s="273" t="s">
        <v>175</v>
      </c>
      <c r="AA291" s="270"/>
      <c r="AB291" s="250"/>
    </row>
    <row r="292" spans="3:28" ht="12" customHeight="1" x14ac:dyDescent="0.25">
      <c r="C292" s="254"/>
      <c r="D292" s="254"/>
      <c r="E292" s="254"/>
      <c r="M292" s="265">
        <v>45260</v>
      </c>
      <c r="V292" s="270"/>
      <c r="W292" s="271" t="s">
        <v>180</v>
      </c>
      <c r="X292" s="270"/>
      <c r="Y292" s="285">
        <v>79921092001</v>
      </c>
      <c r="Z292" s="273" t="s">
        <v>175</v>
      </c>
      <c r="AA292" s="270"/>
      <c r="AB292" s="250"/>
    </row>
    <row r="293" spans="3:28" ht="12" customHeight="1" x14ac:dyDescent="0.25">
      <c r="C293" s="254"/>
      <c r="D293" s="254"/>
      <c r="E293" s="254"/>
      <c r="M293" s="265">
        <v>45261</v>
      </c>
      <c r="V293" s="270"/>
      <c r="W293" s="271" t="s">
        <v>539</v>
      </c>
      <c r="X293" s="270"/>
      <c r="Y293" s="285">
        <v>79921096801</v>
      </c>
      <c r="Z293" s="273" t="s">
        <v>175</v>
      </c>
      <c r="AA293" s="270"/>
      <c r="AB293" s="250"/>
    </row>
    <row r="294" spans="3:28" ht="12" customHeight="1" x14ac:dyDescent="0.25">
      <c r="C294" s="254"/>
      <c r="D294" s="254"/>
      <c r="E294" s="254"/>
      <c r="M294" s="265">
        <v>45262</v>
      </c>
      <c r="V294" s="270"/>
      <c r="W294" s="271" t="s">
        <v>566</v>
      </c>
      <c r="X294" s="270"/>
      <c r="Y294" s="285">
        <v>79921098001</v>
      </c>
      <c r="Z294" s="273" t="s">
        <v>175</v>
      </c>
      <c r="AA294" s="270"/>
      <c r="AB294" s="250"/>
    </row>
    <row r="295" spans="3:28" ht="12" customHeight="1" x14ac:dyDescent="0.25">
      <c r="C295" s="254"/>
      <c r="D295" s="254"/>
      <c r="E295" s="254"/>
      <c r="M295" s="265">
        <v>45263</v>
      </c>
      <c r="V295" s="270"/>
      <c r="W295" s="271" t="s">
        <v>567</v>
      </c>
      <c r="X295" s="270"/>
      <c r="Y295" s="285">
        <v>79921098002</v>
      </c>
      <c r="Z295" s="273" t="s">
        <v>175</v>
      </c>
      <c r="AA295" s="270"/>
      <c r="AB295" s="250"/>
    </row>
    <row r="296" spans="3:28" ht="12" customHeight="1" x14ac:dyDescent="0.25">
      <c r="C296" s="254"/>
      <c r="D296" s="254"/>
      <c r="E296" s="254"/>
      <c r="M296" s="265">
        <v>45264</v>
      </c>
      <c r="V296" s="270"/>
      <c r="W296" s="271" t="s">
        <v>311</v>
      </c>
      <c r="X296" s="270"/>
      <c r="Y296" s="285">
        <v>79921098002</v>
      </c>
      <c r="Z296" s="273" t="s">
        <v>175</v>
      </c>
      <c r="AA296" s="270"/>
      <c r="AB296" s="250"/>
    </row>
    <row r="297" spans="3:28" ht="12" customHeight="1" x14ac:dyDescent="0.25">
      <c r="C297" s="254"/>
      <c r="D297" s="254"/>
      <c r="E297" s="254"/>
      <c r="M297" s="265">
        <v>45265</v>
      </c>
      <c r="V297" s="270"/>
      <c r="W297" s="271" t="s">
        <v>309</v>
      </c>
      <c r="X297" s="270"/>
      <c r="Y297" s="285">
        <v>79921098002</v>
      </c>
      <c r="Z297" s="273" t="s">
        <v>175</v>
      </c>
      <c r="AA297" s="270"/>
      <c r="AB297" s="250"/>
    </row>
    <row r="298" spans="3:28" ht="12" customHeight="1" x14ac:dyDescent="0.25">
      <c r="C298" s="254"/>
      <c r="D298" s="254"/>
      <c r="E298" s="254"/>
      <c r="M298" s="265">
        <v>45266</v>
      </c>
      <c r="V298" s="270"/>
      <c r="W298" s="271" t="s">
        <v>568</v>
      </c>
      <c r="X298" s="270"/>
      <c r="Y298" s="285">
        <v>79921098003</v>
      </c>
      <c r="Z298" s="273" t="s">
        <v>175</v>
      </c>
      <c r="AA298" s="270"/>
      <c r="AB298" s="250"/>
    </row>
    <row r="299" spans="3:28" ht="12" customHeight="1" x14ac:dyDescent="0.25">
      <c r="C299" s="254"/>
      <c r="D299" s="254"/>
      <c r="E299" s="254"/>
      <c r="M299" s="265">
        <v>45267</v>
      </c>
      <c r="V299" s="270"/>
      <c r="W299" s="271" t="s">
        <v>569</v>
      </c>
      <c r="X299" s="270"/>
      <c r="Y299" s="285">
        <v>79921098003</v>
      </c>
      <c r="Z299" s="273" t="s">
        <v>175</v>
      </c>
      <c r="AA299" s="270"/>
      <c r="AB299" s="250"/>
    </row>
    <row r="300" spans="3:28" ht="12" customHeight="1" x14ac:dyDescent="0.25">
      <c r="C300" s="254"/>
      <c r="D300" s="254"/>
      <c r="E300" s="254"/>
      <c r="M300" s="265">
        <v>45268</v>
      </c>
      <c r="V300" s="270"/>
      <c r="W300" s="271" t="s">
        <v>310</v>
      </c>
      <c r="X300" s="270"/>
      <c r="Y300" s="285">
        <v>81542101100</v>
      </c>
      <c r="Z300" s="273" t="s">
        <v>174</v>
      </c>
      <c r="AA300" s="270"/>
      <c r="AB300" s="250"/>
    </row>
    <row r="301" spans="3:28" ht="12" customHeight="1" x14ac:dyDescent="0.25">
      <c r="C301" s="254"/>
      <c r="D301" s="254"/>
      <c r="E301" s="254"/>
      <c r="M301" s="265">
        <v>45269</v>
      </c>
      <c r="V301" s="270"/>
      <c r="W301" s="271" t="s">
        <v>570</v>
      </c>
      <c r="X301" s="270"/>
      <c r="Y301" s="285">
        <v>81542101103</v>
      </c>
      <c r="Z301" s="273" t="s">
        <v>174</v>
      </c>
      <c r="AA301" s="270"/>
      <c r="AB301" s="250"/>
    </row>
    <row r="302" spans="3:28" ht="12" customHeight="1" x14ac:dyDescent="0.25">
      <c r="C302" s="254"/>
      <c r="D302" s="254"/>
      <c r="E302" s="254"/>
      <c r="M302" s="265">
        <v>45270</v>
      </c>
      <c r="V302" s="270"/>
      <c r="W302" s="271" t="s">
        <v>571</v>
      </c>
      <c r="X302" s="270"/>
      <c r="Y302" s="285">
        <v>81542101104</v>
      </c>
      <c r="Z302" s="273" t="s">
        <v>174</v>
      </c>
      <c r="AA302" s="270"/>
      <c r="AB302" s="250"/>
    </row>
    <row r="303" spans="3:28" ht="12" customHeight="1" x14ac:dyDescent="0.25">
      <c r="C303" s="254"/>
      <c r="D303" s="254"/>
      <c r="E303" s="254"/>
      <c r="M303" s="265">
        <v>45271</v>
      </c>
      <c r="V303" s="270"/>
      <c r="W303" s="271" t="s">
        <v>572</v>
      </c>
      <c r="X303" s="270"/>
      <c r="Y303" s="285">
        <v>81542101110</v>
      </c>
      <c r="Z303" s="273" t="s">
        <v>174</v>
      </c>
      <c r="AA303" s="270"/>
      <c r="AB303" s="250"/>
    </row>
    <row r="304" spans="3:28" ht="12" customHeight="1" x14ac:dyDescent="0.25">
      <c r="C304" s="254"/>
      <c r="D304" s="254"/>
      <c r="E304" s="254"/>
      <c r="M304" s="265">
        <v>45272</v>
      </c>
      <c r="V304" s="270"/>
      <c r="W304" s="271" t="s">
        <v>573</v>
      </c>
      <c r="X304" s="270"/>
      <c r="Y304" s="285">
        <v>81542101111</v>
      </c>
      <c r="Z304" s="273" t="s">
        <v>174</v>
      </c>
      <c r="AA304" s="270"/>
      <c r="AB304" s="250"/>
    </row>
    <row r="305" spans="3:28" ht="12" customHeight="1" x14ac:dyDescent="0.25">
      <c r="C305" s="254"/>
      <c r="D305" s="254"/>
      <c r="E305" s="254"/>
      <c r="M305" s="265">
        <v>45273</v>
      </c>
      <c r="V305" s="270"/>
      <c r="W305" s="88" t="s">
        <v>574</v>
      </c>
      <c r="X305" s="270"/>
      <c r="Y305" s="285">
        <v>81542101112</v>
      </c>
      <c r="Z305" s="273" t="s">
        <v>174</v>
      </c>
      <c r="AA305" s="270"/>
      <c r="AB305" s="250"/>
    </row>
    <row r="306" spans="3:28" ht="12" customHeight="1" x14ac:dyDescent="0.25">
      <c r="C306" s="254"/>
      <c r="D306" s="254"/>
      <c r="E306" s="254"/>
      <c r="M306" s="265">
        <v>45274</v>
      </c>
      <c r="V306" s="270"/>
      <c r="W306" s="368" t="s">
        <v>575</v>
      </c>
      <c r="X306" s="270"/>
      <c r="Y306" s="285">
        <v>81542101114</v>
      </c>
      <c r="Z306" s="273" t="s">
        <v>174</v>
      </c>
      <c r="AA306" s="270"/>
      <c r="AB306" s="250"/>
    </row>
    <row r="307" spans="3:28" ht="12" customHeight="1" x14ac:dyDescent="0.25">
      <c r="C307" s="254"/>
      <c r="D307" s="254"/>
      <c r="E307" s="254"/>
      <c r="M307" s="265">
        <v>45275</v>
      </c>
      <c r="V307" s="270"/>
      <c r="W307" s="368" t="s">
        <v>576</v>
      </c>
      <c r="X307" s="270"/>
      <c r="Y307" s="285">
        <v>81542101120</v>
      </c>
      <c r="Z307" s="273" t="s">
        <v>174</v>
      </c>
      <c r="AA307" s="270"/>
      <c r="AB307" s="250"/>
    </row>
    <row r="308" spans="3:28" ht="12" customHeight="1" x14ac:dyDescent="0.25">
      <c r="C308" s="254"/>
      <c r="D308" s="254"/>
      <c r="E308" s="254"/>
      <c r="M308" s="265">
        <v>45276</v>
      </c>
      <c r="V308" s="270"/>
      <c r="W308" s="368" t="s">
        <v>577</v>
      </c>
      <c r="X308" s="270"/>
      <c r="Y308" s="285">
        <v>81542101121</v>
      </c>
      <c r="Z308" s="273" t="s">
        <v>174</v>
      </c>
      <c r="AA308" s="270"/>
      <c r="AB308" s="250"/>
    </row>
    <row r="309" spans="3:28" ht="12" customHeight="1" x14ac:dyDescent="0.25">
      <c r="C309" s="254"/>
      <c r="D309" s="254"/>
      <c r="E309" s="254"/>
      <c r="M309" s="265">
        <v>45277</v>
      </c>
      <c r="V309" s="270"/>
      <c r="W309" s="368" t="s">
        <v>578</v>
      </c>
      <c r="X309" s="270"/>
      <c r="Y309" s="285">
        <v>81542101122</v>
      </c>
      <c r="Z309" s="273" t="s">
        <v>174</v>
      </c>
      <c r="AA309" s="270"/>
      <c r="AB309" s="250"/>
    </row>
    <row r="310" spans="3:28" ht="12" customHeight="1" x14ac:dyDescent="0.25">
      <c r="C310" s="254"/>
      <c r="D310" s="254"/>
      <c r="E310" s="254"/>
      <c r="M310" s="265">
        <v>45278</v>
      </c>
      <c r="V310" s="270"/>
      <c r="W310" s="368" t="s">
        <v>579</v>
      </c>
      <c r="X310" s="270"/>
      <c r="Y310" s="285">
        <v>81542101123</v>
      </c>
      <c r="Z310" s="273" t="s">
        <v>174</v>
      </c>
      <c r="AA310" s="270"/>
      <c r="AB310" s="250"/>
    </row>
    <row r="311" spans="3:28" ht="12" customHeight="1" x14ac:dyDescent="0.25">
      <c r="C311" s="254"/>
      <c r="D311" s="254"/>
      <c r="E311" s="254"/>
      <c r="M311" s="265">
        <v>45279</v>
      </c>
      <c r="V311" s="270"/>
      <c r="W311" s="87" t="s">
        <v>580</v>
      </c>
      <c r="X311" s="270"/>
      <c r="Y311" s="285">
        <v>81542101124</v>
      </c>
      <c r="Z311" s="273" t="s">
        <v>174</v>
      </c>
      <c r="AA311" s="270"/>
      <c r="AB311" s="250"/>
    </row>
    <row r="312" spans="3:28" ht="12" customHeight="1" x14ac:dyDescent="0.25">
      <c r="C312" s="254"/>
      <c r="D312" s="254"/>
      <c r="E312" s="254"/>
      <c r="M312" s="265">
        <v>45280</v>
      </c>
      <c r="V312" s="270"/>
      <c r="W312" s="87" t="s">
        <v>581</v>
      </c>
      <c r="X312" s="270"/>
      <c r="Y312" s="285">
        <v>81542101125</v>
      </c>
      <c r="Z312" s="273" t="s">
        <v>174</v>
      </c>
      <c r="AA312" s="270"/>
      <c r="AB312" s="250"/>
    </row>
    <row r="313" spans="3:28" ht="12" customHeight="1" x14ac:dyDescent="0.25">
      <c r="C313" s="254"/>
      <c r="D313" s="254"/>
      <c r="E313" s="254"/>
      <c r="M313" s="265">
        <v>45281</v>
      </c>
      <c r="V313" s="270"/>
      <c r="W313" s="368" t="s">
        <v>582</v>
      </c>
      <c r="X313" s="270"/>
      <c r="Y313" s="285">
        <v>81542101126</v>
      </c>
      <c r="Z313" s="273" t="s">
        <v>174</v>
      </c>
      <c r="AA313" s="270"/>
      <c r="AB313" s="250"/>
    </row>
    <row r="314" spans="3:28" ht="12" customHeight="1" x14ac:dyDescent="0.25">
      <c r="C314" s="254"/>
      <c r="D314" s="254"/>
      <c r="E314" s="254"/>
      <c r="M314" s="265">
        <v>45282</v>
      </c>
      <c r="V314" s="270"/>
      <c r="W314" s="368" t="s">
        <v>583</v>
      </c>
      <c r="X314" s="270"/>
      <c r="Y314" s="285">
        <v>81542101127</v>
      </c>
      <c r="Z314" s="273" t="s">
        <v>174</v>
      </c>
      <c r="AA314" s="270"/>
      <c r="AB314" s="250"/>
    </row>
    <row r="315" spans="3:28" ht="12" customHeight="1" x14ac:dyDescent="0.25">
      <c r="C315" s="254"/>
      <c r="D315" s="254"/>
      <c r="E315" s="254"/>
      <c r="M315" s="265">
        <v>45283</v>
      </c>
      <c r="V315" s="270"/>
      <c r="W315" s="87" t="s">
        <v>584</v>
      </c>
      <c r="X315" s="270"/>
      <c r="Y315" s="285">
        <v>81542101128</v>
      </c>
      <c r="Z315" s="273" t="s">
        <v>174</v>
      </c>
      <c r="AA315" s="270"/>
      <c r="AB315" s="250"/>
    </row>
    <row r="316" spans="3:28" ht="12" customHeight="1" x14ac:dyDescent="0.25">
      <c r="C316" s="254"/>
      <c r="D316" s="254"/>
      <c r="E316" s="254"/>
      <c r="M316" s="265">
        <v>45284</v>
      </c>
      <c r="V316" s="270"/>
      <c r="W316" s="87" t="s">
        <v>585</v>
      </c>
      <c r="X316" s="270"/>
      <c r="Y316" s="285">
        <v>81542101129</v>
      </c>
      <c r="Z316" s="273" t="s">
        <v>174</v>
      </c>
      <c r="AA316" s="270"/>
      <c r="AB316" s="250"/>
    </row>
    <row r="317" spans="3:28" ht="12" customHeight="1" x14ac:dyDescent="0.25">
      <c r="C317" s="254"/>
      <c r="D317" s="254"/>
      <c r="E317" s="254"/>
      <c r="M317" s="265">
        <v>45285</v>
      </c>
      <c r="V317" s="270"/>
      <c r="W317" s="87" t="s">
        <v>586</v>
      </c>
      <c r="X317" s="270"/>
      <c r="Y317" s="285">
        <v>81542101130</v>
      </c>
      <c r="Z317" s="273" t="s">
        <v>174</v>
      </c>
      <c r="AA317" s="270"/>
      <c r="AB317" s="250"/>
    </row>
    <row r="318" spans="3:28" ht="12" customHeight="1" x14ac:dyDescent="0.25">
      <c r="C318" s="254"/>
      <c r="D318" s="254"/>
      <c r="E318" s="254"/>
      <c r="M318" s="265">
        <v>45286</v>
      </c>
      <c r="V318" s="270"/>
      <c r="W318" s="368" t="s">
        <v>587</v>
      </c>
      <c r="X318" s="270"/>
      <c r="Y318" s="285">
        <v>81542101131</v>
      </c>
      <c r="Z318" s="273" t="s">
        <v>174</v>
      </c>
      <c r="AA318" s="270"/>
      <c r="AB318" s="250"/>
    </row>
    <row r="319" spans="3:28" ht="12" customHeight="1" x14ac:dyDescent="0.25">
      <c r="C319" s="254"/>
      <c r="D319" s="254"/>
      <c r="E319" s="254"/>
      <c r="M319" s="265">
        <v>45287</v>
      </c>
      <c r="V319" s="270"/>
      <c r="W319" s="368" t="s">
        <v>588</v>
      </c>
      <c r="X319" s="270"/>
      <c r="Y319" s="285">
        <v>81542101201</v>
      </c>
      <c r="Z319" s="273" t="s">
        <v>174</v>
      </c>
      <c r="AA319" s="270"/>
      <c r="AB319" s="250"/>
    </row>
    <row r="320" spans="3:28" ht="12" customHeight="1" x14ac:dyDescent="0.25">
      <c r="C320" s="254"/>
      <c r="D320" s="254"/>
      <c r="E320" s="254"/>
      <c r="M320" s="265">
        <v>45288</v>
      </c>
      <c r="V320" s="270"/>
      <c r="W320" s="368" t="s">
        <v>589</v>
      </c>
      <c r="X320" s="270"/>
      <c r="Y320" s="285">
        <v>81542101203</v>
      </c>
      <c r="Z320" s="273" t="s">
        <v>174</v>
      </c>
      <c r="AA320" s="270"/>
      <c r="AB320" s="250"/>
    </row>
    <row r="321" spans="3:28" ht="12" customHeight="1" x14ac:dyDescent="0.25">
      <c r="C321" s="254"/>
      <c r="D321" s="254"/>
      <c r="E321" s="254"/>
      <c r="M321" s="265">
        <v>45289</v>
      </c>
      <c r="V321" s="270"/>
      <c r="W321" s="368" t="s">
        <v>590</v>
      </c>
      <c r="X321" s="270"/>
      <c r="Y321" s="285">
        <v>81542101204</v>
      </c>
      <c r="Z321" s="273" t="s">
        <v>174</v>
      </c>
      <c r="AA321" s="270"/>
      <c r="AB321" s="250"/>
    </row>
    <row r="322" spans="3:28" ht="12" customHeight="1" x14ac:dyDescent="0.25">
      <c r="C322" s="254"/>
      <c r="D322" s="254"/>
      <c r="E322" s="254"/>
      <c r="M322" s="265">
        <v>45290</v>
      </c>
      <c r="V322" s="270"/>
      <c r="W322" s="369" t="s">
        <v>591</v>
      </c>
      <c r="X322" s="270"/>
      <c r="Y322" s="285">
        <v>81542101211</v>
      </c>
      <c r="Z322" s="273" t="s">
        <v>174</v>
      </c>
      <c r="AA322" s="270"/>
      <c r="AB322" s="250"/>
    </row>
    <row r="323" spans="3:28" ht="12" customHeight="1" x14ac:dyDescent="0.25">
      <c r="C323" s="254"/>
      <c r="D323" s="254"/>
      <c r="E323" s="254"/>
      <c r="M323" s="265">
        <v>45291</v>
      </c>
      <c r="V323" s="270"/>
      <c r="W323" s="271" t="s">
        <v>592</v>
      </c>
      <c r="X323" s="270"/>
      <c r="Y323" s="285">
        <v>81542101212</v>
      </c>
      <c r="Z323" s="273" t="s">
        <v>174</v>
      </c>
      <c r="AA323" s="270"/>
      <c r="AB323" s="250"/>
    </row>
    <row r="324" spans="3:28" ht="12" customHeight="1" x14ac:dyDescent="0.25">
      <c r="C324" s="254"/>
      <c r="D324" s="254"/>
      <c r="E324" s="254"/>
      <c r="M324" s="407"/>
      <c r="V324" s="270"/>
      <c r="W324" s="271" t="s">
        <v>593</v>
      </c>
      <c r="X324" s="270"/>
      <c r="Y324" s="285">
        <v>81542101213</v>
      </c>
      <c r="Z324" s="273" t="s">
        <v>174</v>
      </c>
      <c r="AA324" s="270"/>
      <c r="AB324" s="250"/>
    </row>
    <row r="325" spans="3:28" ht="12" customHeight="1" x14ac:dyDescent="0.25">
      <c r="C325" s="254"/>
      <c r="D325" s="254"/>
      <c r="E325" s="254"/>
      <c r="M325" s="407"/>
      <c r="V325" s="270"/>
      <c r="W325" s="271" t="s">
        <v>594</v>
      </c>
      <c r="X325" s="270"/>
      <c r="Y325" s="285">
        <v>81542101250</v>
      </c>
      <c r="Z325" s="273" t="s">
        <v>174</v>
      </c>
      <c r="AA325" s="270"/>
      <c r="AB325" s="250"/>
    </row>
    <row r="326" spans="3:28" ht="12" customHeight="1" x14ac:dyDescent="0.25">
      <c r="C326" s="254"/>
      <c r="D326" s="254"/>
      <c r="E326" s="254"/>
      <c r="M326" s="407"/>
      <c r="V326" s="270"/>
      <c r="W326" s="271" t="s">
        <v>595</v>
      </c>
      <c r="X326" s="270"/>
      <c r="Y326" s="285">
        <v>81542101251</v>
      </c>
      <c r="Z326" s="273" t="s">
        <v>174</v>
      </c>
      <c r="AA326" s="270"/>
      <c r="AB326" s="250"/>
    </row>
    <row r="327" spans="3:28" ht="12" customHeight="1" x14ac:dyDescent="0.25">
      <c r="C327" s="254"/>
      <c r="D327" s="254"/>
      <c r="E327" s="254"/>
      <c r="M327" s="407"/>
      <c r="V327" s="270"/>
      <c r="W327" s="271" t="s">
        <v>596</v>
      </c>
      <c r="X327" s="270"/>
      <c r="Y327" s="285">
        <v>81542101252</v>
      </c>
      <c r="Z327" s="273" t="s">
        <v>174</v>
      </c>
      <c r="AA327" s="270"/>
      <c r="AB327" s="250"/>
    </row>
    <row r="328" spans="3:28" ht="12" customHeight="1" x14ac:dyDescent="0.25">
      <c r="C328" s="254"/>
      <c r="D328" s="254"/>
      <c r="E328" s="254"/>
      <c r="M328" s="407"/>
      <c r="V328" s="270"/>
      <c r="W328" s="271" t="s">
        <v>597</v>
      </c>
      <c r="X328" s="270"/>
      <c r="Y328" s="285">
        <v>81542101301</v>
      </c>
      <c r="Z328" s="273" t="s">
        <v>174</v>
      </c>
      <c r="AA328" s="270"/>
      <c r="AB328" s="250"/>
    </row>
    <row r="329" spans="3:28" ht="12" customHeight="1" x14ac:dyDescent="0.25">
      <c r="C329" s="254"/>
      <c r="D329" s="254"/>
      <c r="E329" s="254"/>
      <c r="M329" s="407"/>
      <c r="V329" s="270"/>
      <c r="W329" s="271" t="s">
        <v>598</v>
      </c>
      <c r="X329" s="270"/>
      <c r="Y329" s="285">
        <v>81542101302</v>
      </c>
      <c r="Z329" s="273" t="s">
        <v>174</v>
      </c>
      <c r="AA329" s="270"/>
      <c r="AB329" s="250"/>
    </row>
    <row r="330" spans="3:28" ht="12" customHeight="1" x14ac:dyDescent="0.25">
      <c r="C330" s="254"/>
      <c r="D330" s="254"/>
      <c r="E330" s="254"/>
      <c r="M330" s="407"/>
      <c r="S330" s="72"/>
      <c r="T330" s="270"/>
      <c r="U330" s="254"/>
      <c r="V330" s="270"/>
      <c r="W330" s="271"/>
      <c r="X330" s="270"/>
      <c r="Y330" s="285">
        <v>81542101303</v>
      </c>
      <c r="Z330" s="273" t="s">
        <v>174</v>
      </c>
      <c r="AA330" s="270"/>
      <c r="AB330" s="250"/>
    </row>
    <row r="331" spans="3:28" ht="12" customHeight="1" x14ac:dyDescent="0.25">
      <c r="C331" s="254"/>
      <c r="D331" s="254"/>
      <c r="E331" s="254"/>
      <c r="T331" s="254"/>
      <c r="U331" s="254"/>
      <c r="V331" s="270"/>
      <c r="W331" s="271"/>
      <c r="X331" s="270"/>
      <c r="Y331" s="285">
        <v>81542101310</v>
      </c>
      <c r="Z331" s="273" t="s">
        <v>174</v>
      </c>
      <c r="AA331" s="270"/>
      <c r="AB331" s="250"/>
    </row>
    <row r="332" spans="3:28" ht="12" customHeight="1" x14ac:dyDescent="0.25">
      <c r="C332" s="254"/>
      <c r="D332" s="254"/>
      <c r="E332" s="254"/>
      <c r="T332" s="254"/>
      <c r="U332" s="254"/>
      <c r="V332" s="270"/>
      <c r="W332" s="271"/>
      <c r="X332" s="270"/>
      <c r="Y332" s="285">
        <v>81542101312</v>
      </c>
      <c r="Z332" s="273" t="s">
        <v>174</v>
      </c>
      <c r="AA332" s="270"/>
      <c r="AB332" s="250"/>
    </row>
    <row r="333" spans="3:28" ht="12" customHeight="1" x14ac:dyDescent="0.25">
      <c r="C333" s="254"/>
      <c r="D333" s="254"/>
      <c r="E333" s="254"/>
      <c r="T333" s="254"/>
      <c r="U333" s="254"/>
      <c r="V333" s="270"/>
      <c r="W333" s="271"/>
      <c r="X333" s="270"/>
      <c r="Y333" s="285">
        <v>81542101313</v>
      </c>
      <c r="Z333" s="273" t="s">
        <v>174</v>
      </c>
      <c r="AA333" s="270"/>
      <c r="AB333" s="250"/>
    </row>
    <row r="334" spans="3:28" x14ac:dyDescent="0.25">
      <c r="C334" s="254"/>
      <c r="D334" s="254"/>
      <c r="E334" s="254"/>
      <c r="T334" s="254"/>
      <c r="U334" s="254"/>
      <c r="V334" s="270"/>
      <c r="W334" s="271"/>
      <c r="X334" s="270"/>
      <c r="Y334" s="285">
        <v>81542101314</v>
      </c>
      <c r="Z334" s="273" t="s">
        <v>174</v>
      </c>
      <c r="AA334" s="270"/>
      <c r="AB334" s="250"/>
    </row>
    <row r="335" spans="3:28" x14ac:dyDescent="0.25">
      <c r="C335" s="254"/>
      <c r="D335" s="254"/>
      <c r="E335" s="254"/>
      <c r="T335" s="254"/>
      <c r="U335" s="254"/>
      <c r="V335" s="270"/>
      <c r="W335" s="271"/>
      <c r="X335" s="270"/>
      <c r="Y335" s="285">
        <v>81542101401</v>
      </c>
      <c r="Z335" s="273" t="s">
        <v>174</v>
      </c>
      <c r="AA335" s="270"/>
      <c r="AB335" s="250"/>
    </row>
    <row r="336" spans="3:28" x14ac:dyDescent="0.25">
      <c r="C336" s="254"/>
      <c r="D336" s="254"/>
      <c r="E336" s="254"/>
      <c r="T336" s="254"/>
      <c r="U336" s="254"/>
      <c r="V336" s="270"/>
      <c r="W336" s="271"/>
      <c r="X336" s="270"/>
      <c r="Y336" s="285">
        <v>81542101405</v>
      </c>
      <c r="Z336" s="273" t="s">
        <v>174</v>
      </c>
      <c r="AA336" s="270"/>
      <c r="AB336" s="250"/>
    </row>
    <row r="337" spans="3:28" x14ac:dyDescent="0.25">
      <c r="C337" s="254"/>
      <c r="D337" s="254"/>
      <c r="E337" s="254"/>
      <c r="T337" s="254"/>
      <c r="U337" s="254"/>
      <c r="V337" s="270"/>
      <c r="W337" s="271"/>
      <c r="X337" s="270"/>
      <c r="Y337" s="285">
        <v>81542101420</v>
      </c>
      <c r="Z337" s="273" t="s">
        <v>174</v>
      </c>
      <c r="AA337" s="270"/>
      <c r="AB337" s="250"/>
    </row>
    <row r="338" spans="3:28" x14ac:dyDescent="0.25">
      <c r="C338" s="254"/>
      <c r="D338" s="254"/>
      <c r="E338" s="254"/>
      <c r="T338" s="254"/>
      <c r="U338" s="254"/>
      <c r="V338" s="270"/>
      <c r="W338" s="271"/>
      <c r="X338" s="270"/>
      <c r="Y338" s="285">
        <v>81542101470</v>
      </c>
      <c r="Z338" s="273" t="s">
        <v>174</v>
      </c>
      <c r="AA338" s="270"/>
      <c r="AB338" s="250"/>
    </row>
    <row r="339" spans="3:28" x14ac:dyDescent="0.25">
      <c r="C339" s="254"/>
      <c r="D339" s="254"/>
      <c r="E339" s="254"/>
      <c r="T339" s="254"/>
      <c r="U339" s="254"/>
      <c r="V339" s="270"/>
      <c r="W339" s="271"/>
      <c r="X339" s="270"/>
      <c r="Y339" s="285">
        <v>81542101471</v>
      </c>
      <c r="Z339" s="273" t="s">
        <v>174</v>
      </c>
      <c r="AA339" s="270"/>
      <c r="AB339" s="250"/>
    </row>
    <row r="340" spans="3:28" x14ac:dyDescent="0.25">
      <c r="C340" s="254"/>
      <c r="D340" s="254"/>
      <c r="E340" s="254"/>
      <c r="T340" s="254"/>
      <c r="U340" s="254"/>
      <c r="V340" s="270"/>
      <c r="W340" s="87"/>
      <c r="X340" s="270"/>
      <c r="Y340" s="285">
        <v>81542101475</v>
      </c>
      <c r="Z340" s="273" t="s">
        <v>174</v>
      </c>
      <c r="AA340" s="270"/>
      <c r="AB340" s="250"/>
    </row>
    <row r="341" spans="3:28" x14ac:dyDescent="0.25">
      <c r="C341" s="254"/>
      <c r="D341" s="254"/>
      <c r="E341" s="254"/>
      <c r="T341" s="254"/>
      <c r="U341" s="254"/>
      <c r="V341" s="270"/>
      <c r="W341" s="87"/>
      <c r="X341" s="270"/>
      <c r="Y341" s="285">
        <v>81542101476</v>
      </c>
      <c r="Z341" s="273" t="s">
        <v>174</v>
      </c>
      <c r="AA341" s="270"/>
      <c r="AB341" s="250"/>
    </row>
    <row r="342" spans="3:28" x14ac:dyDescent="0.25">
      <c r="C342" s="254"/>
      <c r="D342" s="254"/>
      <c r="E342" s="254"/>
      <c r="T342" s="254"/>
      <c r="U342" s="254"/>
      <c r="V342" s="270"/>
      <c r="W342" s="87"/>
      <c r="X342" s="270"/>
      <c r="Y342" s="285">
        <v>799210222219</v>
      </c>
      <c r="Z342" s="273" t="s">
        <v>174</v>
      </c>
      <c r="AA342" s="270"/>
      <c r="AB342" s="250"/>
    </row>
    <row r="343" spans="3:28" x14ac:dyDescent="0.25">
      <c r="C343" s="254"/>
      <c r="D343" s="254"/>
      <c r="E343" s="254"/>
      <c r="T343" s="254"/>
      <c r="U343" s="254"/>
      <c r="V343" s="270"/>
      <c r="W343" s="270"/>
      <c r="X343" s="270"/>
      <c r="Y343" s="285">
        <v>815421011272</v>
      </c>
      <c r="Z343" s="273" t="s">
        <v>174</v>
      </c>
      <c r="AA343" s="270"/>
      <c r="AB343" s="250"/>
    </row>
    <row r="344" spans="3:28" x14ac:dyDescent="0.25">
      <c r="C344" s="254"/>
      <c r="D344" s="254"/>
      <c r="E344" s="254"/>
      <c r="T344" s="254"/>
      <c r="U344" s="254"/>
      <c r="V344" s="270"/>
      <c r="W344" s="270"/>
      <c r="X344" s="270"/>
      <c r="Y344" s="326">
        <v>815421011906</v>
      </c>
      <c r="Z344" s="273" t="s">
        <v>174</v>
      </c>
      <c r="AA344" s="270"/>
      <c r="AB344" s="250"/>
    </row>
    <row r="345" spans="3:28" x14ac:dyDescent="0.25">
      <c r="C345" s="254"/>
      <c r="D345" s="254"/>
      <c r="E345" s="254"/>
      <c r="T345" s="254"/>
      <c r="U345" s="254"/>
      <c r="V345" s="270"/>
      <c r="W345" s="270"/>
      <c r="X345" s="270"/>
      <c r="Y345" s="326">
        <v>815421011913</v>
      </c>
      <c r="Z345" s="273" t="s">
        <v>174</v>
      </c>
      <c r="AA345" s="270"/>
      <c r="AB345" s="250"/>
    </row>
    <row r="346" spans="3:28" x14ac:dyDescent="0.25">
      <c r="C346" s="254"/>
      <c r="D346" s="254"/>
      <c r="E346" s="254"/>
      <c r="T346" s="254"/>
      <c r="U346" s="254"/>
      <c r="V346" s="270"/>
      <c r="W346" s="270"/>
      <c r="X346" s="270"/>
      <c r="Y346" s="326">
        <v>815421011920</v>
      </c>
      <c r="Z346" s="273" t="s">
        <v>174</v>
      </c>
      <c r="AA346" s="270"/>
      <c r="AB346" s="250"/>
    </row>
    <row r="347" spans="3:28" x14ac:dyDescent="0.25">
      <c r="C347" s="254"/>
      <c r="D347" s="254"/>
      <c r="E347" s="254"/>
      <c r="T347" s="254"/>
      <c r="U347" s="254"/>
      <c r="V347" s="270"/>
      <c r="W347" s="270"/>
      <c r="X347" s="270"/>
      <c r="Y347" s="326">
        <v>815421011937</v>
      </c>
      <c r="Z347" s="273" t="s">
        <v>174</v>
      </c>
      <c r="AA347" s="270"/>
      <c r="AB347" s="250"/>
    </row>
    <row r="348" spans="3:28" x14ac:dyDescent="0.25">
      <c r="C348" s="254"/>
      <c r="D348" s="254"/>
      <c r="E348" s="254"/>
      <c r="T348" s="254"/>
      <c r="U348" s="254"/>
      <c r="V348" s="270"/>
      <c r="W348" s="270"/>
      <c r="X348" s="270"/>
      <c r="Y348" s="326">
        <v>815421011944</v>
      </c>
      <c r="Z348" s="273" t="s">
        <v>174</v>
      </c>
      <c r="AA348" s="270"/>
      <c r="AB348" s="250"/>
    </row>
    <row r="349" spans="3:28" x14ac:dyDescent="0.25">
      <c r="C349" s="254"/>
      <c r="D349" s="254"/>
      <c r="E349" s="254"/>
      <c r="T349" s="254"/>
      <c r="U349" s="254"/>
      <c r="V349" s="270"/>
      <c r="W349" s="270"/>
      <c r="X349" s="270"/>
      <c r="Y349" s="285">
        <v>815421012040</v>
      </c>
      <c r="Z349" s="273" t="s">
        <v>174</v>
      </c>
      <c r="AA349" s="270"/>
      <c r="AB349" s="250"/>
    </row>
    <row r="350" spans="3:28" x14ac:dyDescent="0.25">
      <c r="C350" s="254"/>
      <c r="D350" s="254"/>
      <c r="E350" s="254"/>
      <c r="T350" s="254"/>
      <c r="U350" s="254"/>
      <c r="V350" s="270"/>
      <c r="W350" s="270"/>
      <c r="X350" s="270"/>
      <c r="Y350" s="285">
        <v>815421012125</v>
      </c>
      <c r="Z350" s="273" t="s">
        <v>174</v>
      </c>
      <c r="AA350" s="270"/>
      <c r="AB350" s="250"/>
    </row>
    <row r="351" spans="3:28" x14ac:dyDescent="0.25">
      <c r="C351" s="254"/>
      <c r="D351" s="254"/>
      <c r="E351" s="254"/>
      <c r="T351" s="254"/>
      <c r="U351" s="254"/>
      <c r="V351" s="270"/>
      <c r="W351" s="270"/>
      <c r="X351" s="270"/>
      <c r="Y351" s="285">
        <v>79921011250</v>
      </c>
      <c r="Z351" s="273" t="s">
        <v>175</v>
      </c>
      <c r="AA351" s="270"/>
      <c r="AB351" s="250"/>
    </row>
    <row r="352" spans="3:28" x14ac:dyDescent="0.25">
      <c r="C352" s="254"/>
      <c r="D352" s="254"/>
      <c r="E352" s="254"/>
      <c r="T352" s="254"/>
      <c r="U352" s="254"/>
      <c r="V352" s="270"/>
      <c r="W352" s="270"/>
      <c r="X352" s="270"/>
      <c r="Y352" s="285">
        <v>79921011500</v>
      </c>
      <c r="Z352" s="273" t="s">
        <v>175</v>
      </c>
      <c r="AA352" s="270"/>
      <c r="AB352" s="250"/>
    </row>
    <row r="353" spans="3:28" x14ac:dyDescent="0.25">
      <c r="C353" s="254"/>
      <c r="D353" s="254"/>
      <c r="E353" s="254"/>
      <c r="T353" s="254"/>
      <c r="U353" s="254"/>
      <c r="V353" s="270"/>
      <c r="W353" s="270"/>
      <c r="X353" s="270"/>
      <c r="Y353" s="285">
        <v>79921043401</v>
      </c>
      <c r="Z353" s="273" t="s">
        <v>175</v>
      </c>
      <c r="AA353" s="270"/>
      <c r="AB353" s="250"/>
    </row>
    <row r="354" spans="3:28" x14ac:dyDescent="0.25">
      <c r="C354" s="254"/>
      <c r="D354" s="254"/>
      <c r="E354" s="254"/>
      <c r="T354" s="254"/>
      <c r="U354" s="254"/>
      <c r="V354" s="270"/>
      <c r="W354" s="270"/>
      <c r="X354" s="270"/>
      <c r="Y354" s="285">
        <v>79921043402</v>
      </c>
      <c r="Z354" s="273" t="s">
        <v>175</v>
      </c>
      <c r="AA354" s="270"/>
      <c r="AB354" s="250"/>
    </row>
    <row r="355" spans="3:28" x14ac:dyDescent="0.25">
      <c r="C355" s="254"/>
      <c r="D355" s="254"/>
      <c r="E355" s="254"/>
      <c r="T355" s="254"/>
      <c r="U355" s="254"/>
      <c r="V355" s="270"/>
      <c r="W355" s="270"/>
      <c r="X355" s="270"/>
      <c r="Y355" s="285">
        <v>79921043403</v>
      </c>
      <c r="Z355" s="273" t="s">
        <v>175</v>
      </c>
      <c r="AA355" s="270"/>
      <c r="AB355" s="250"/>
    </row>
    <row r="356" spans="3:28" x14ac:dyDescent="0.25">
      <c r="C356" s="254"/>
      <c r="D356" s="254"/>
      <c r="E356" s="254"/>
      <c r="T356" s="254"/>
      <c r="U356" s="254"/>
      <c r="V356" s="270"/>
      <c r="W356" s="270"/>
      <c r="X356" s="270"/>
      <c r="Y356" s="285">
        <v>79921043404</v>
      </c>
      <c r="Z356" s="273" t="s">
        <v>175</v>
      </c>
      <c r="AA356" s="270"/>
      <c r="AB356" s="250"/>
    </row>
    <row r="357" spans="3:28" x14ac:dyDescent="0.25">
      <c r="C357" s="254"/>
      <c r="D357" s="254"/>
      <c r="E357" s="254"/>
      <c r="T357" s="254"/>
      <c r="U357" s="254"/>
      <c r="V357" s="270"/>
      <c r="W357" s="270"/>
      <c r="X357" s="270"/>
      <c r="Y357" s="285">
        <v>79921043405</v>
      </c>
      <c r="Z357" s="273" t="s">
        <v>175</v>
      </c>
      <c r="AA357" s="270"/>
      <c r="AB357" s="250"/>
    </row>
    <row r="358" spans="3:28" x14ac:dyDescent="0.25">
      <c r="C358" s="254"/>
      <c r="D358" s="254"/>
      <c r="E358" s="254"/>
      <c r="T358" s="254"/>
      <c r="U358" s="254"/>
      <c r="V358" s="270"/>
      <c r="W358" s="270"/>
      <c r="X358" s="270"/>
      <c r="Y358" s="285">
        <v>79921043406</v>
      </c>
      <c r="Z358" s="273" t="s">
        <v>175</v>
      </c>
      <c r="AA358" s="270"/>
      <c r="AB358" s="250"/>
    </row>
    <row r="359" spans="3:28" x14ac:dyDescent="0.25">
      <c r="C359" s="254"/>
      <c r="D359" s="254"/>
      <c r="E359" s="254"/>
      <c r="T359" s="254"/>
      <c r="U359" s="254"/>
      <c r="V359" s="270"/>
      <c r="W359" s="270"/>
      <c r="X359" s="270"/>
      <c r="Y359" s="285">
        <v>79921054547</v>
      </c>
      <c r="Z359" s="273" t="s">
        <v>175</v>
      </c>
      <c r="AA359" s="270"/>
      <c r="AB359" s="250"/>
    </row>
    <row r="360" spans="3:28" x14ac:dyDescent="0.25">
      <c r="C360" s="254"/>
      <c r="D360" s="254"/>
      <c r="E360" s="254"/>
      <c r="T360" s="254"/>
      <c r="U360" s="254"/>
      <c r="V360" s="270"/>
      <c r="W360" s="270"/>
      <c r="X360" s="270"/>
      <c r="Y360" s="285">
        <v>79921055551</v>
      </c>
      <c r="Z360" s="273" t="s">
        <v>175</v>
      </c>
      <c r="AA360" s="270"/>
      <c r="AB360" s="250"/>
    </row>
    <row r="361" spans="3:28" x14ac:dyDescent="0.25">
      <c r="C361" s="254"/>
      <c r="D361" s="254"/>
      <c r="E361" s="254"/>
      <c r="T361" s="254"/>
      <c r="U361" s="254"/>
      <c r="V361" s="270"/>
      <c r="W361" s="270"/>
      <c r="X361" s="270"/>
      <c r="Y361" s="285">
        <v>79921055553</v>
      </c>
      <c r="Z361" s="273" t="s">
        <v>175</v>
      </c>
      <c r="AA361" s="270"/>
      <c r="AB361" s="250"/>
    </row>
    <row r="362" spans="3:28" x14ac:dyDescent="0.25">
      <c r="C362" s="254"/>
      <c r="D362" s="254"/>
      <c r="E362" s="254"/>
      <c r="T362" s="254"/>
      <c r="U362" s="254"/>
      <c r="V362" s="270"/>
      <c r="W362" s="270"/>
      <c r="X362" s="270"/>
      <c r="Y362" s="285">
        <v>79921055554</v>
      </c>
      <c r="Z362" s="273" t="s">
        <v>175</v>
      </c>
      <c r="AA362" s="270"/>
      <c r="AB362" s="250"/>
    </row>
    <row r="363" spans="3:28" x14ac:dyDescent="0.25">
      <c r="C363" s="254"/>
      <c r="D363" s="254"/>
      <c r="E363" s="254"/>
      <c r="T363" s="254"/>
      <c r="U363" s="254"/>
      <c r="V363" s="270"/>
      <c r="W363" s="270"/>
      <c r="X363" s="270"/>
      <c r="Y363" s="285">
        <v>79921066661</v>
      </c>
      <c r="Z363" s="273" t="s">
        <v>175</v>
      </c>
      <c r="AA363" s="270"/>
      <c r="AB363" s="250"/>
    </row>
    <row r="364" spans="3:28" x14ac:dyDescent="0.25">
      <c r="C364" s="254"/>
      <c r="D364" s="254"/>
      <c r="E364" s="254"/>
      <c r="T364" s="254"/>
      <c r="U364" s="254"/>
      <c r="V364" s="270"/>
      <c r="W364" s="270"/>
      <c r="X364" s="270"/>
      <c r="Y364" s="285">
        <v>79921066664</v>
      </c>
      <c r="Z364" s="273" t="s">
        <v>175</v>
      </c>
      <c r="AA364" s="270"/>
      <c r="AB364" s="250"/>
    </row>
    <row r="365" spans="3:28" x14ac:dyDescent="0.25">
      <c r="C365" s="254"/>
      <c r="D365" s="254"/>
      <c r="E365" s="254"/>
      <c r="T365" s="254"/>
      <c r="U365" s="254"/>
      <c r="V365" s="270"/>
      <c r="W365" s="270"/>
      <c r="X365" s="270"/>
      <c r="Y365" s="285">
        <v>79921066665</v>
      </c>
      <c r="Z365" s="273" t="s">
        <v>175</v>
      </c>
      <c r="AA365" s="270"/>
      <c r="AB365" s="250"/>
    </row>
    <row r="366" spans="3:28" x14ac:dyDescent="0.25">
      <c r="C366" s="254"/>
      <c r="D366" s="254"/>
      <c r="E366" s="254"/>
      <c r="T366" s="254"/>
      <c r="U366" s="254"/>
      <c r="V366" s="270"/>
      <c r="W366" s="270"/>
      <c r="X366" s="270"/>
      <c r="Y366" s="285">
        <v>79921066665</v>
      </c>
      <c r="Z366" s="273" t="s">
        <v>175</v>
      </c>
      <c r="AA366" s="270"/>
      <c r="AB366" s="250"/>
    </row>
    <row r="367" spans="3:28" x14ac:dyDescent="0.25">
      <c r="C367" s="254"/>
      <c r="D367" s="254"/>
      <c r="E367" s="254"/>
      <c r="T367" s="254"/>
      <c r="U367" s="254"/>
      <c r="V367" s="270"/>
      <c r="W367" s="270"/>
      <c r="X367" s="270"/>
      <c r="Y367" s="285">
        <v>79921082501</v>
      </c>
      <c r="Z367" s="273" t="s">
        <v>175</v>
      </c>
      <c r="AA367" s="270"/>
      <c r="AB367" s="250"/>
    </row>
    <row r="368" spans="3:28" x14ac:dyDescent="0.25">
      <c r="C368" s="254"/>
      <c r="D368" s="254"/>
      <c r="E368" s="254"/>
      <c r="T368" s="254"/>
      <c r="U368" s="254"/>
      <c r="V368" s="270"/>
      <c r="W368" s="270"/>
      <c r="X368" s="270"/>
      <c r="Y368" s="285">
        <v>79921082502</v>
      </c>
      <c r="Z368" s="273" t="s">
        <v>175</v>
      </c>
      <c r="AA368" s="270"/>
      <c r="AB368" s="250"/>
    </row>
    <row r="369" spans="3:28" x14ac:dyDescent="0.25">
      <c r="C369" s="254"/>
      <c r="D369" s="254"/>
      <c r="E369" s="254"/>
      <c r="T369" s="254"/>
      <c r="U369" s="254"/>
      <c r="V369" s="270"/>
      <c r="W369" s="270"/>
      <c r="X369" s="270"/>
      <c r="Y369" s="285">
        <v>79921092001</v>
      </c>
      <c r="Z369" s="273" t="s">
        <v>175</v>
      </c>
      <c r="AA369" s="270"/>
      <c r="AB369" s="250"/>
    </row>
    <row r="370" spans="3:28" x14ac:dyDescent="0.25">
      <c r="C370" s="254"/>
      <c r="D370" s="254"/>
      <c r="E370" s="254"/>
      <c r="T370" s="254"/>
      <c r="U370" s="254"/>
      <c r="V370" s="270"/>
      <c r="W370" s="270"/>
      <c r="X370" s="270"/>
      <c r="Y370" s="285">
        <v>79921096801</v>
      </c>
      <c r="Z370" s="273" t="s">
        <v>175</v>
      </c>
      <c r="AA370" s="270"/>
      <c r="AB370" s="250"/>
    </row>
    <row r="371" spans="3:28" x14ac:dyDescent="0.25">
      <c r="C371" s="254"/>
      <c r="D371" s="254"/>
      <c r="E371" s="254"/>
      <c r="T371" s="254"/>
      <c r="U371" s="254"/>
      <c r="V371" s="270"/>
      <c r="W371" s="270"/>
      <c r="X371" s="270"/>
      <c r="Y371" s="285">
        <v>81542101110</v>
      </c>
      <c r="Z371" s="273" t="s">
        <v>174</v>
      </c>
      <c r="AA371" s="270"/>
      <c r="AB371" s="250"/>
    </row>
    <row r="372" spans="3:28" x14ac:dyDescent="0.25">
      <c r="C372" s="254"/>
      <c r="D372" s="254"/>
      <c r="E372" s="254"/>
      <c r="T372" s="254"/>
      <c r="U372" s="254"/>
      <c r="V372" s="270"/>
      <c r="W372" s="270"/>
      <c r="X372" s="270"/>
      <c r="Y372" s="285">
        <v>81542101112</v>
      </c>
      <c r="Z372" s="273" t="s">
        <v>174</v>
      </c>
      <c r="AA372" s="270"/>
      <c r="AB372" s="250"/>
    </row>
    <row r="373" spans="3:28" x14ac:dyDescent="0.25">
      <c r="C373" s="254"/>
      <c r="D373" s="254"/>
      <c r="E373" s="254"/>
      <c r="T373" s="254"/>
      <c r="U373" s="254"/>
      <c r="V373" s="270"/>
      <c r="W373" s="270"/>
      <c r="X373" s="270"/>
      <c r="Y373" s="285">
        <v>81542101113</v>
      </c>
      <c r="Z373" s="273" t="s">
        <v>174</v>
      </c>
      <c r="AA373" s="270"/>
      <c r="AB373" s="250"/>
    </row>
    <row r="374" spans="3:28" x14ac:dyDescent="0.25">
      <c r="C374" s="254"/>
      <c r="D374" s="254"/>
      <c r="E374" s="254"/>
      <c r="T374" s="254"/>
      <c r="U374" s="254"/>
      <c r="V374" s="270"/>
      <c r="W374" s="270"/>
      <c r="X374" s="270"/>
      <c r="Y374" s="285">
        <v>81542101120</v>
      </c>
      <c r="Z374" s="273" t="s">
        <v>174</v>
      </c>
      <c r="AA374" s="270"/>
      <c r="AB374" s="250"/>
    </row>
    <row r="375" spans="3:28" x14ac:dyDescent="0.25">
      <c r="C375" s="254"/>
      <c r="D375" s="254"/>
      <c r="E375" s="254"/>
      <c r="T375" s="254"/>
      <c r="U375" s="254"/>
      <c r="V375" s="270"/>
      <c r="W375" s="270"/>
      <c r="X375" s="270"/>
      <c r="Y375" s="285">
        <v>81542101121</v>
      </c>
      <c r="Z375" s="273" t="s">
        <v>174</v>
      </c>
      <c r="AA375" s="270"/>
      <c r="AB375" s="250"/>
    </row>
    <row r="376" spans="3:28" x14ac:dyDescent="0.25">
      <c r="C376" s="254"/>
      <c r="D376" s="254"/>
      <c r="E376" s="254"/>
      <c r="T376" s="254"/>
      <c r="U376" s="254"/>
      <c r="V376" s="270"/>
      <c r="W376" s="270"/>
      <c r="X376" s="270"/>
      <c r="Y376" s="285">
        <v>81542101122</v>
      </c>
      <c r="Z376" s="273" t="s">
        <v>174</v>
      </c>
      <c r="AA376" s="270"/>
      <c r="AB376" s="250"/>
    </row>
    <row r="377" spans="3:28" x14ac:dyDescent="0.25">
      <c r="C377" s="254"/>
      <c r="D377" s="254"/>
      <c r="E377" s="254"/>
      <c r="T377" s="254"/>
      <c r="U377" s="254"/>
      <c r="V377" s="270"/>
      <c r="W377" s="270"/>
      <c r="X377" s="270"/>
      <c r="Y377" s="285">
        <v>81542101123</v>
      </c>
      <c r="Z377" s="273" t="s">
        <v>174</v>
      </c>
      <c r="AA377" s="270"/>
      <c r="AB377" s="250"/>
    </row>
    <row r="378" spans="3:28" x14ac:dyDescent="0.25">
      <c r="C378" s="254"/>
      <c r="D378" s="254"/>
      <c r="E378" s="254"/>
      <c r="T378" s="254"/>
      <c r="U378" s="254"/>
      <c r="V378" s="270"/>
      <c r="W378" s="270"/>
      <c r="X378" s="270"/>
      <c r="Y378" s="285">
        <v>81542101125</v>
      </c>
      <c r="Z378" s="273" t="s">
        <v>174</v>
      </c>
      <c r="AA378" s="270"/>
      <c r="AB378" s="250"/>
    </row>
    <row r="379" spans="3:28" x14ac:dyDescent="0.25">
      <c r="C379" s="254"/>
      <c r="D379" s="254"/>
      <c r="E379" s="254"/>
      <c r="T379" s="254"/>
      <c r="U379" s="254"/>
      <c r="V379" s="270"/>
      <c r="W379" s="270"/>
      <c r="X379" s="270"/>
      <c r="Y379" s="285">
        <v>81542101127</v>
      </c>
      <c r="Z379" s="273" t="s">
        <v>174</v>
      </c>
      <c r="AA379" s="270"/>
      <c r="AB379" s="250"/>
    </row>
    <row r="380" spans="3:28" x14ac:dyDescent="0.25">
      <c r="C380" s="254"/>
      <c r="D380" s="254"/>
      <c r="E380" s="254"/>
      <c r="T380" s="254"/>
      <c r="U380" s="254"/>
      <c r="V380" s="270"/>
      <c r="W380" s="270"/>
      <c r="X380" s="270"/>
      <c r="Y380" s="285">
        <v>81542101128</v>
      </c>
      <c r="Z380" s="273" t="s">
        <v>174</v>
      </c>
      <c r="AA380" s="270"/>
      <c r="AB380" s="250"/>
    </row>
    <row r="381" spans="3:28" x14ac:dyDescent="0.25">
      <c r="C381" s="254"/>
      <c r="D381" s="254"/>
      <c r="E381" s="254"/>
      <c r="T381" s="254"/>
      <c r="U381" s="254"/>
      <c r="V381" s="270"/>
      <c r="W381" s="270"/>
      <c r="X381" s="270"/>
      <c r="Y381" s="285">
        <v>81542101130</v>
      </c>
      <c r="Z381" s="273" t="s">
        <v>174</v>
      </c>
      <c r="AA381" s="270"/>
      <c r="AB381" s="250"/>
    </row>
    <row r="382" spans="3:28" x14ac:dyDescent="0.25">
      <c r="C382" s="254"/>
      <c r="D382" s="254"/>
      <c r="E382" s="254"/>
      <c r="T382" s="254"/>
      <c r="U382" s="254"/>
      <c r="V382" s="270"/>
      <c r="W382" s="270"/>
      <c r="X382" s="270"/>
      <c r="Y382" s="285">
        <v>81542101211</v>
      </c>
      <c r="Z382" s="273" t="s">
        <v>174</v>
      </c>
      <c r="AA382" s="270"/>
      <c r="AB382" s="250"/>
    </row>
    <row r="383" spans="3:28" x14ac:dyDescent="0.25">
      <c r="C383" s="254"/>
      <c r="D383" s="254"/>
      <c r="E383" s="254"/>
      <c r="T383" s="254"/>
      <c r="U383" s="254"/>
      <c r="V383" s="270"/>
      <c r="W383" s="270"/>
      <c r="X383" s="270"/>
      <c r="Y383" s="285">
        <v>81542101213</v>
      </c>
      <c r="Z383" s="273" t="s">
        <v>174</v>
      </c>
      <c r="AA383" s="270"/>
      <c r="AB383" s="250"/>
    </row>
    <row r="384" spans="3:28" x14ac:dyDescent="0.25">
      <c r="C384" s="254"/>
      <c r="D384" s="254"/>
      <c r="E384" s="254"/>
      <c r="T384" s="254"/>
      <c r="U384" s="254"/>
      <c r="V384" s="270"/>
      <c r="W384" s="270"/>
      <c r="X384" s="270"/>
      <c r="Y384" s="285">
        <v>81542101301</v>
      </c>
      <c r="Z384" s="273" t="s">
        <v>174</v>
      </c>
      <c r="AA384" s="270"/>
      <c r="AB384" s="250"/>
    </row>
    <row r="385" spans="3:28" x14ac:dyDescent="0.25">
      <c r="C385" s="254"/>
      <c r="D385" s="254"/>
      <c r="E385" s="254"/>
      <c r="T385" s="254"/>
      <c r="U385" s="254"/>
      <c r="V385" s="270"/>
      <c r="W385" s="270"/>
      <c r="X385" s="270"/>
      <c r="Y385" s="285">
        <v>81542101302</v>
      </c>
      <c r="Z385" s="273" t="s">
        <v>174</v>
      </c>
      <c r="AA385" s="270"/>
      <c r="AB385" s="250"/>
    </row>
    <row r="386" spans="3:28" x14ac:dyDescent="0.25">
      <c r="C386" s="254"/>
      <c r="D386" s="254"/>
      <c r="E386" s="254"/>
      <c r="T386" s="254"/>
      <c r="U386" s="254"/>
      <c r="V386" s="270"/>
      <c r="W386" s="270"/>
      <c r="X386" s="270"/>
      <c r="Y386" s="285">
        <v>81542101303</v>
      </c>
      <c r="Z386" s="273" t="s">
        <v>174</v>
      </c>
      <c r="AA386" s="270"/>
      <c r="AB386" s="250"/>
    </row>
    <row r="387" spans="3:28" x14ac:dyDescent="0.25">
      <c r="C387" s="254"/>
      <c r="D387" s="254"/>
      <c r="E387" s="254"/>
      <c r="T387" s="254"/>
      <c r="U387" s="254"/>
      <c r="V387" s="270"/>
      <c r="W387" s="270"/>
      <c r="X387" s="270"/>
      <c r="Y387" s="326">
        <v>815421011906</v>
      </c>
      <c r="Z387" s="273" t="s">
        <v>174</v>
      </c>
      <c r="AA387" s="270"/>
      <c r="AB387" s="250"/>
    </row>
    <row r="388" spans="3:28" x14ac:dyDescent="0.25">
      <c r="C388" s="254"/>
      <c r="D388" s="254"/>
      <c r="E388" s="254"/>
      <c r="T388" s="254"/>
      <c r="U388" s="254"/>
      <c r="V388" s="270"/>
      <c r="W388" s="270"/>
      <c r="X388" s="270"/>
      <c r="Y388" s="326">
        <v>815421011913</v>
      </c>
      <c r="Z388" s="273" t="s">
        <v>174</v>
      </c>
      <c r="AA388" s="270"/>
      <c r="AB388" s="250"/>
    </row>
    <row r="389" spans="3:28" x14ac:dyDescent="0.25">
      <c r="C389" s="254"/>
      <c r="D389" s="254"/>
      <c r="E389" s="254"/>
      <c r="T389" s="254"/>
      <c r="U389" s="254"/>
      <c r="V389" s="270"/>
      <c r="W389" s="270"/>
      <c r="X389" s="270"/>
      <c r="Y389" s="326">
        <v>815421011920</v>
      </c>
      <c r="Z389" s="273" t="s">
        <v>174</v>
      </c>
      <c r="AA389" s="270"/>
      <c r="AB389" s="250"/>
    </row>
    <row r="390" spans="3:28" x14ac:dyDescent="0.25">
      <c r="C390" s="254"/>
      <c r="D390" s="254"/>
      <c r="E390" s="254"/>
      <c r="T390" s="254"/>
      <c r="U390" s="254"/>
      <c r="V390" s="270"/>
      <c r="W390" s="270"/>
      <c r="X390" s="270"/>
      <c r="Y390" s="326">
        <v>815421011937</v>
      </c>
      <c r="Z390" s="273" t="s">
        <v>174</v>
      </c>
      <c r="AA390" s="270"/>
      <c r="AB390" s="250"/>
    </row>
    <row r="391" spans="3:28" x14ac:dyDescent="0.25">
      <c r="C391" s="254"/>
      <c r="D391" s="254"/>
      <c r="E391" s="254"/>
      <c r="T391" s="254"/>
      <c r="U391" s="254"/>
      <c r="V391" s="270"/>
      <c r="W391" s="270"/>
      <c r="X391" s="270"/>
      <c r="Y391" s="326">
        <v>815421011944</v>
      </c>
      <c r="Z391" s="273" t="s">
        <v>174</v>
      </c>
      <c r="AA391" s="270"/>
      <c r="AB391" s="250"/>
    </row>
    <row r="392" spans="3:28" x14ac:dyDescent="0.25">
      <c r="C392" s="254"/>
      <c r="D392" s="254"/>
      <c r="E392" s="254"/>
      <c r="T392" s="254"/>
      <c r="U392" s="254"/>
      <c r="V392" s="270"/>
      <c r="W392" s="270"/>
      <c r="X392" s="270"/>
      <c r="Y392" s="285">
        <v>79921011111</v>
      </c>
      <c r="Z392" s="273" t="s">
        <v>175</v>
      </c>
      <c r="AA392" s="270"/>
      <c r="AB392" s="250"/>
    </row>
    <row r="393" spans="3:28" x14ac:dyDescent="0.25">
      <c r="C393" s="254"/>
      <c r="D393" s="254"/>
      <c r="E393" s="254"/>
      <c r="T393" s="254"/>
      <c r="U393" s="254"/>
      <c r="V393" s="270"/>
      <c r="W393" s="270"/>
      <c r="X393" s="270"/>
      <c r="Y393" s="285">
        <v>79921013000</v>
      </c>
      <c r="Z393" s="273" t="s">
        <v>175</v>
      </c>
      <c r="AA393" s="270"/>
      <c r="AB393" s="250"/>
    </row>
    <row r="394" spans="3:28" x14ac:dyDescent="0.25">
      <c r="C394" s="254"/>
      <c r="D394" s="254"/>
      <c r="E394" s="254"/>
      <c r="T394" s="254"/>
      <c r="U394" s="254"/>
      <c r="V394" s="270"/>
      <c r="W394" s="270"/>
      <c r="X394" s="270"/>
      <c r="Y394" s="285">
        <v>79921017501</v>
      </c>
      <c r="Z394" s="273" t="s">
        <v>175</v>
      </c>
      <c r="AA394" s="270"/>
      <c r="AB394" s="250"/>
    </row>
    <row r="395" spans="3:28" x14ac:dyDescent="0.25">
      <c r="C395" s="254"/>
      <c r="D395" s="254"/>
      <c r="E395" s="254"/>
      <c r="T395" s="254"/>
      <c r="U395" s="254"/>
      <c r="V395" s="270"/>
      <c r="W395" s="270"/>
      <c r="X395" s="270"/>
      <c r="Y395" s="285">
        <v>79921022222</v>
      </c>
      <c r="Z395" s="273" t="s">
        <v>175</v>
      </c>
      <c r="AA395" s="270"/>
      <c r="AB395" s="250"/>
    </row>
    <row r="396" spans="3:28" x14ac:dyDescent="0.25">
      <c r="C396" s="254"/>
      <c r="D396" s="254"/>
      <c r="E396" s="254"/>
      <c r="T396" s="254"/>
      <c r="U396" s="254"/>
      <c r="V396" s="270"/>
      <c r="W396" s="270"/>
      <c r="X396" s="270"/>
      <c r="Y396" s="285">
        <v>79921022223</v>
      </c>
      <c r="Z396" s="273" t="s">
        <v>175</v>
      </c>
      <c r="AA396" s="270"/>
      <c r="AB396" s="250"/>
    </row>
    <row r="397" spans="3:28" x14ac:dyDescent="0.25">
      <c r="C397" s="254"/>
      <c r="D397" s="254"/>
      <c r="E397" s="254"/>
      <c r="T397" s="254"/>
      <c r="U397" s="254"/>
      <c r="V397" s="270"/>
      <c r="W397" s="270"/>
      <c r="X397" s="270"/>
      <c r="Y397" s="285">
        <v>79921022227</v>
      </c>
      <c r="Z397" s="273" t="s">
        <v>175</v>
      </c>
      <c r="AA397" s="270"/>
      <c r="AB397" s="250"/>
    </row>
    <row r="398" spans="3:28" x14ac:dyDescent="0.25">
      <c r="C398" s="254"/>
      <c r="D398" s="254"/>
      <c r="E398" s="254"/>
      <c r="T398" s="254"/>
      <c r="U398" s="254"/>
      <c r="V398" s="270"/>
      <c r="W398" s="270"/>
      <c r="X398" s="270"/>
      <c r="Y398" s="285">
        <v>79921022228</v>
      </c>
      <c r="Z398" s="273" t="s">
        <v>175</v>
      </c>
      <c r="AA398" s="270"/>
      <c r="AB398" s="250"/>
    </row>
    <row r="399" spans="3:28" x14ac:dyDescent="0.25">
      <c r="C399" s="254"/>
      <c r="D399" s="254"/>
      <c r="E399" s="254"/>
      <c r="T399" s="254"/>
      <c r="U399" s="254"/>
      <c r="V399" s="270"/>
      <c r="W399" s="270"/>
      <c r="X399" s="270"/>
      <c r="Y399" s="285">
        <v>79921022229</v>
      </c>
      <c r="Z399" s="273" t="s">
        <v>175</v>
      </c>
      <c r="AA399" s="270"/>
      <c r="AB399" s="250"/>
    </row>
    <row r="400" spans="3:28" x14ac:dyDescent="0.25">
      <c r="C400" s="254"/>
      <c r="D400" s="254"/>
      <c r="E400" s="254"/>
      <c r="T400" s="254"/>
      <c r="U400" s="254"/>
      <c r="V400" s="270"/>
      <c r="W400" s="270"/>
      <c r="X400" s="270"/>
      <c r="Y400" s="285">
        <v>79921022230</v>
      </c>
      <c r="Z400" s="273" t="s">
        <v>175</v>
      </c>
      <c r="AA400" s="270"/>
      <c r="AB400" s="250"/>
    </row>
    <row r="401" spans="3:28" x14ac:dyDescent="0.25">
      <c r="C401" s="254"/>
      <c r="D401" s="254"/>
      <c r="E401" s="254"/>
      <c r="T401" s="254"/>
      <c r="U401" s="254"/>
      <c r="V401" s="270"/>
      <c r="W401" s="270"/>
      <c r="X401" s="270"/>
      <c r="Y401" s="285">
        <v>79921022231</v>
      </c>
      <c r="Z401" s="273" t="s">
        <v>175</v>
      </c>
      <c r="AA401" s="270"/>
      <c r="AB401" s="250"/>
    </row>
    <row r="402" spans="3:28" x14ac:dyDescent="0.25">
      <c r="C402" s="254"/>
      <c r="D402" s="254"/>
      <c r="E402" s="254"/>
      <c r="T402" s="254"/>
      <c r="U402" s="254"/>
      <c r="V402" s="270"/>
      <c r="W402" s="270"/>
      <c r="X402" s="270"/>
      <c r="Y402" s="285">
        <v>79921022232</v>
      </c>
      <c r="Z402" s="273" t="s">
        <v>175</v>
      </c>
      <c r="AA402" s="270"/>
      <c r="AB402" s="250"/>
    </row>
    <row r="403" spans="3:28" x14ac:dyDescent="0.25">
      <c r="C403" s="254"/>
      <c r="D403" s="254"/>
      <c r="E403" s="254"/>
      <c r="T403" s="254"/>
      <c r="U403" s="254"/>
      <c r="V403" s="270"/>
      <c r="W403" s="270"/>
      <c r="X403" s="270"/>
      <c r="Y403" s="285">
        <v>79921037501</v>
      </c>
      <c r="Z403" s="273" t="s">
        <v>175</v>
      </c>
      <c r="AA403" s="270"/>
      <c r="AB403" s="250"/>
    </row>
    <row r="404" spans="3:28" x14ac:dyDescent="0.25">
      <c r="C404" s="254"/>
      <c r="D404" s="254"/>
      <c r="E404" s="254"/>
      <c r="T404" s="254"/>
      <c r="U404" s="254"/>
      <c r="V404" s="270"/>
      <c r="W404" s="270"/>
      <c r="X404" s="270"/>
      <c r="Y404" s="285">
        <v>79921037502</v>
      </c>
      <c r="Z404" s="273" t="s">
        <v>175</v>
      </c>
      <c r="AA404" s="270"/>
      <c r="AB404" s="250"/>
    </row>
    <row r="405" spans="3:28" x14ac:dyDescent="0.25">
      <c r="C405" s="254"/>
      <c r="D405" s="254"/>
      <c r="E405" s="254"/>
      <c r="T405" s="254"/>
      <c r="U405" s="254"/>
      <c r="V405" s="270"/>
      <c r="W405" s="270"/>
      <c r="X405" s="270"/>
      <c r="Y405" s="285">
        <v>79921037503</v>
      </c>
      <c r="Z405" s="273" t="s">
        <v>175</v>
      </c>
      <c r="AA405" s="270"/>
      <c r="AB405" s="250"/>
    </row>
    <row r="406" spans="3:28" x14ac:dyDescent="0.25">
      <c r="C406" s="254"/>
      <c r="D406" s="254"/>
      <c r="E406" s="254"/>
      <c r="T406" s="254"/>
      <c r="U406" s="254"/>
      <c r="V406" s="270"/>
      <c r="W406" s="270"/>
      <c r="X406" s="270"/>
      <c r="Y406" s="285">
        <v>79921037506</v>
      </c>
      <c r="Z406" s="273" t="s">
        <v>175</v>
      </c>
      <c r="AA406" s="270"/>
      <c r="AB406" s="250"/>
    </row>
    <row r="407" spans="3:28" x14ac:dyDescent="0.25">
      <c r="C407" s="254"/>
      <c r="D407" s="254"/>
      <c r="E407" s="254"/>
      <c r="T407" s="254"/>
      <c r="U407" s="254"/>
      <c r="V407" s="270"/>
      <c r="W407" s="270"/>
      <c r="X407" s="270"/>
      <c r="Y407" s="285">
        <v>79921037509</v>
      </c>
      <c r="Z407" s="273" t="s">
        <v>175</v>
      </c>
      <c r="AA407" s="270"/>
      <c r="AB407" s="250"/>
    </row>
    <row r="408" spans="3:28" x14ac:dyDescent="0.25">
      <c r="C408" s="254"/>
      <c r="D408" s="254"/>
      <c r="E408" s="254"/>
      <c r="T408" s="254"/>
      <c r="U408" s="254"/>
      <c r="V408" s="270"/>
      <c r="W408" s="270"/>
      <c r="X408" s="270"/>
      <c r="Y408" s="285">
        <v>79921054540</v>
      </c>
      <c r="Z408" s="273" t="s">
        <v>175</v>
      </c>
      <c r="AA408" s="270"/>
      <c r="AB408" s="250"/>
    </row>
    <row r="409" spans="3:28" x14ac:dyDescent="0.25">
      <c r="C409" s="254"/>
      <c r="D409" s="254"/>
      <c r="E409" s="254"/>
      <c r="T409" s="254"/>
      <c r="U409" s="254"/>
      <c r="V409" s="270"/>
      <c r="W409" s="270"/>
      <c r="X409" s="270"/>
      <c r="Y409" s="285">
        <v>79921054546</v>
      </c>
      <c r="Z409" s="273" t="s">
        <v>175</v>
      </c>
      <c r="AA409" s="270"/>
      <c r="AB409" s="250"/>
    </row>
    <row r="410" spans="3:28" x14ac:dyDescent="0.25">
      <c r="C410" s="254"/>
      <c r="D410" s="254"/>
      <c r="E410" s="254"/>
      <c r="T410" s="254"/>
      <c r="U410" s="254"/>
      <c r="V410" s="270"/>
      <c r="W410" s="270"/>
      <c r="X410" s="270"/>
      <c r="Y410" s="285">
        <v>79921055552</v>
      </c>
      <c r="Z410" s="273" t="s">
        <v>175</v>
      </c>
      <c r="AA410" s="270"/>
      <c r="AB410" s="250"/>
    </row>
    <row r="411" spans="3:28" x14ac:dyDescent="0.25">
      <c r="C411" s="254"/>
      <c r="D411" s="254"/>
      <c r="E411" s="254"/>
      <c r="T411" s="254"/>
      <c r="U411" s="254"/>
      <c r="V411" s="270"/>
      <c r="W411" s="270"/>
      <c r="X411" s="270"/>
      <c r="Y411" s="285">
        <v>79921055552</v>
      </c>
      <c r="Z411" s="273" t="s">
        <v>175</v>
      </c>
      <c r="AA411" s="270"/>
      <c r="AB411" s="250"/>
    </row>
    <row r="412" spans="3:28" x14ac:dyDescent="0.25">
      <c r="C412" s="254"/>
      <c r="D412" s="254"/>
      <c r="E412" s="254"/>
      <c r="T412" s="254"/>
      <c r="U412" s="254"/>
      <c r="V412" s="270"/>
      <c r="W412" s="270"/>
      <c r="X412" s="270"/>
      <c r="Y412" s="285">
        <v>79921055555</v>
      </c>
      <c r="Z412" s="273" t="s">
        <v>175</v>
      </c>
      <c r="AA412" s="270"/>
      <c r="AB412" s="250"/>
    </row>
    <row r="413" spans="3:28" x14ac:dyDescent="0.25">
      <c r="C413" s="254"/>
      <c r="D413" s="254"/>
      <c r="E413" s="254"/>
      <c r="T413" s="254"/>
      <c r="U413" s="254"/>
      <c r="V413" s="270"/>
      <c r="W413" s="270"/>
      <c r="X413" s="270"/>
      <c r="Y413" s="285">
        <v>79921063401</v>
      </c>
      <c r="Z413" s="273" t="s">
        <v>175</v>
      </c>
      <c r="AA413" s="270"/>
      <c r="AB413" s="250"/>
    </row>
    <row r="414" spans="3:28" x14ac:dyDescent="0.25">
      <c r="C414" s="254"/>
      <c r="D414" s="254"/>
      <c r="E414" s="254"/>
      <c r="T414" s="254"/>
      <c r="U414" s="254"/>
      <c r="V414" s="270"/>
      <c r="W414" s="270"/>
      <c r="X414" s="270"/>
      <c r="Y414" s="285">
        <v>79921064546</v>
      </c>
      <c r="Z414" s="273" t="s">
        <v>175</v>
      </c>
      <c r="AA414" s="270"/>
      <c r="AB414" s="250"/>
    </row>
    <row r="415" spans="3:28" x14ac:dyDescent="0.25">
      <c r="C415" s="254"/>
      <c r="D415" s="254"/>
      <c r="E415" s="254"/>
      <c r="T415" s="254"/>
      <c r="U415" s="254"/>
      <c r="V415" s="270"/>
      <c r="W415" s="270"/>
      <c r="X415" s="270"/>
      <c r="Y415" s="285">
        <v>79921064547</v>
      </c>
      <c r="Z415" s="273" t="s">
        <v>175</v>
      </c>
      <c r="AA415" s="270"/>
      <c r="AB415" s="250"/>
    </row>
    <row r="416" spans="3:28" x14ac:dyDescent="0.25">
      <c r="C416" s="254"/>
      <c r="D416" s="254"/>
      <c r="E416" s="254"/>
      <c r="T416" s="254"/>
      <c r="U416" s="254"/>
      <c r="V416" s="270"/>
      <c r="W416" s="270"/>
      <c r="X416" s="270"/>
      <c r="Y416" s="285">
        <v>79921064548</v>
      </c>
      <c r="Z416" s="273" t="s">
        <v>175</v>
      </c>
      <c r="AA416" s="270"/>
      <c r="AB416" s="250"/>
    </row>
    <row r="417" spans="3:28" x14ac:dyDescent="0.25">
      <c r="C417" s="254"/>
      <c r="D417" s="254"/>
      <c r="E417" s="254"/>
      <c r="T417" s="254"/>
      <c r="U417" s="254"/>
      <c r="V417" s="270"/>
      <c r="W417" s="270"/>
      <c r="X417" s="270"/>
      <c r="Y417" s="285">
        <v>79921064549</v>
      </c>
      <c r="Z417" s="273" t="s">
        <v>175</v>
      </c>
      <c r="AA417" s="270"/>
      <c r="AB417" s="250"/>
    </row>
    <row r="418" spans="3:28" x14ac:dyDescent="0.25">
      <c r="C418" s="254"/>
      <c r="D418" s="254"/>
      <c r="E418" s="254"/>
      <c r="T418" s="254"/>
      <c r="U418" s="254"/>
      <c r="V418" s="270"/>
      <c r="W418" s="270"/>
      <c r="X418" s="270"/>
      <c r="Y418" s="285">
        <v>79921066661</v>
      </c>
      <c r="Z418" s="273" t="s">
        <v>175</v>
      </c>
      <c r="AA418" s="270"/>
      <c r="AB418" s="250"/>
    </row>
    <row r="419" spans="3:28" x14ac:dyDescent="0.25">
      <c r="C419" s="254"/>
      <c r="D419" s="254"/>
      <c r="E419" s="254"/>
      <c r="T419" s="254"/>
      <c r="U419" s="254"/>
      <c r="V419" s="270"/>
      <c r="W419" s="270"/>
      <c r="X419" s="270"/>
      <c r="Y419" s="285">
        <v>79921066662</v>
      </c>
      <c r="Z419" s="273" t="s">
        <v>175</v>
      </c>
      <c r="AA419" s="270"/>
      <c r="AB419" s="250"/>
    </row>
    <row r="420" spans="3:28" x14ac:dyDescent="0.25">
      <c r="C420" s="254"/>
      <c r="D420" s="254"/>
      <c r="E420" s="254"/>
      <c r="T420" s="254"/>
      <c r="U420" s="254"/>
      <c r="V420" s="270"/>
      <c r="W420" s="270"/>
      <c r="X420" s="270"/>
      <c r="Y420" s="285">
        <v>79921066663</v>
      </c>
      <c r="Z420" s="273" t="s">
        <v>175</v>
      </c>
      <c r="AA420" s="270"/>
      <c r="AB420" s="250"/>
    </row>
    <row r="421" spans="3:28" x14ac:dyDescent="0.25">
      <c r="C421" s="254"/>
      <c r="D421" s="254"/>
      <c r="E421" s="254"/>
      <c r="T421" s="254"/>
      <c r="U421" s="254"/>
      <c r="V421" s="270"/>
      <c r="W421" s="270"/>
      <c r="X421" s="270"/>
      <c r="Y421" s="285">
        <v>79921077102</v>
      </c>
      <c r="Z421" s="273" t="s">
        <v>175</v>
      </c>
      <c r="AA421" s="270"/>
      <c r="AB421" s="250"/>
    </row>
    <row r="422" spans="3:28" x14ac:dyDescent="0.25">
      <c r="C422" s="254"/>
      <c r="D422" s="254"/>
      <c r="E422" s="254"/>
      <c r="T422" s="254"/>
      <c r="U422" s="254"/>
      <c r="V422" s="270"/>
      <c r="W422" s="270"/>
      <c r="X422" s="270"/>
      <c r="Y422" s="285">
        <v>79921077106</v>
      </c>
      <c r="Z422" s="273" t="s">
        <v>175</v>
      </c>
      <c r="AA422" s="270"/>
      <c r="AB422" s="250"/>
    </row>
    <row r="423" spans="3:28" x14ac:dyDescent="0.25">
      <c r="C423" s="254"/>
      <c r="D423" s="254"/>
      <c r="E423" s="254"/>
      <c r="T423" s="254"/>
      <c r="U423" s="254"/>
      <c r="V423" s="270"/>
      <c r="W423" s="270"/>
      <c r="X423" s="270"/>
      <c r="Y423" s="285">
        <v>79921077108</v>
      </c>
      <c r="Z423" s="273" t="s">
        <v>175</v>
      </c>
      <c r="AA423" s="270"/>
      <c r="AB423" s="250"/>
    </row>
    <row r="424" spans="3:28" x14ac:dyDescent="0.25">
      <c r="C424" s="254"/>
      <c r="D424" s="254"/>
      <c r="E424" s="254"/>
      <c r="T424" s="254"/>
      <c r="U424" s="254"/>
      <c r="V424" s="270"/>
      <c r="W424" s="270"/>
      <c r="X424" s="270"/>
      <c r="Y424" s="285">
        <v>79921098001</v>
      </c>
      <c r="Z424" s="273" t="s">
        <v>175</v>
      </c>
      <c r="AA424" s="270"/>
      <c r="AB424" s="250"/>
    </row>
    <row r="425" spans="3:28" x14ac:dyDescent="0.25">
      <c r="C425" s="254"/>
      <c r="D425" s="254"/>
      <c r="E425" s="254"/>
      <c r="T425" s="254"/>
      <c r="U425" s="254"/>
      <c r="V425" s="270"/>
      <c r="W425" s="270"/>
      <c r="X425" s="270"/>
      <c r="Y425" s="285">
        <v>79921098002</v>
      </c>
      <c r="Z425" s="273" t="s">
        <v>175</v>
      </c>
      <c r="AA425" s="270"/>
      <c r="AB425" s="250"/>
    </row>
    <row r="426" spans="3:28" x14ac:dyDescent="0.25">
      <c r="C426" s="254"/>
      <c r="D426" s="254"/>
      <c r="E426" s="254"/>
      <c r="T426" s="254"/>
      <c r="U426" s="254"/>
      <c r="V426" s="270"/>
      <c r="W426" s="270"/>
      <c r="X426" s="270"/>
      <c r="Y426" s="285">
        <v>79921098002</v>
      </c>
      <c r="Z426" s="273" t="s">
        <v>175</v>
      </c>
      <c r="AA426" s="270"/>
      <c r="AB426" s="250"/>
    </row>
    <row r="427" spans="3:28" x14ac:dyDescent="0.25">
      <c r="C427" s="254"/>
      <c r="D427" s="254"/>
      <c r="E427" s="254"/>
      <c r="T427" s="254"/>
      <c r="U427" s="254"/>
      <c r="V427" s="270"/>
      <c r="W427" s="270"/>
      <c r="X427" s="270"/>
      <c r="Y427" s="285">
        <v>79921098002</v>
      </c>
      <c r="Z427" s="273" t="s">
        <v>175</v>
      </c>
      <c r="AA427" s="270"/>
      <c r="AB427" s="250"/>
    </row>
    <row r="428" spans="3:28" x14ac:dyDescent="0.25">
      <c r="C428" s="254"/>
      <c r="D428" s="254"/>
      <c r="E428" s="254"/>
      <c r="T428" s="254"/>
      <c r="U428" s="254"/>
      <c r="V428" s="270"/>
      <c r="W428" s="270"/>
      <c r="X428" s="270"/>
      <c r="Y428" s="285">
        <v>79921098003</v>
      </c>
      <c r="Z428" s="273" t="s">
        <v>175</v>
      </c>
      <c r="AA428" s="270"/>
      <c r="AB428" s="250"/>
    </row>
    <row r="429" spans="3:28" x14ac:dyDescent="0.25">
      <c r="C429" s="254"/>
      <c r="D429" s="254"/>
      <c r="E429" s="254"/>
      <c r="T429" s="254"/>
      <c r="U429" s="254"/>
      <c r="V429" s="270"/>
      <c r="W429" s="270"/>
      <c r="X429" s="270"/>
      <c r="Y429" s="285">
        <v>79921098003</v>
      </c>
      <c r="Z429" s="273" t="s">
        <v>175</v>
      </c>
      <c r="AA429" s="270"/>
      <c r="AB429" s="250"/>
    </row>
    <row r="430" spans="3:28" x14ac:dyDescent="0.25">
      <c r="C430" s="254"/>
      <c r="D430" s="254"/>
      <c r="E430" s="254"/>
      <c r="T430" s="254"/>
      <c r="U430" s="254"/>
      <c r="V430" s="270"/>
      <c r="W430" s="270"/>
      <c r="X430" s="270"/>
      <c r="Y430" s="315">
        <v>815421011401</v>
      </c>
      <c r="Z430" s="273" t="s">
        <v>174</v>
      </c>
      <c r="AA430" s="270"/>
      <c r="AB430" s="250"/>
    </row>
    <row r="431" spans="3:28" x14ac:dyDescent="0.25">
      <c r="C431" s="254"/>
      <c r="D431" s="254"/>
      <c r="E431" s="254"/>
      <c r="T431" s="254"/>
      <c r="U431" s="254"/>
      <c r="V431" s="270"/>
      <c r="W431" s="270"/>
      <c r="X431" s="270"/>
      <c r="Y431" s="285">
        <v>81542101100</v>
      </c>
      <c r="Z431" s="273" t="s">
        <v>174</v>
      </c>
      <c r="AA431" s="270"/>
      <c r="AB431" s="250"/>
    </row>
    <row r="432" spans="3:28" x14ac:dyDescent="0.25">
      <c r="C432" s="254"/>
      <c r="D432" s="254"/>
      <c r="E432" s="254"/>
      <c r="T432" s="254"/>
      <c r="U432" s="254"/>
      <c r="V432" s="270"/>
      <c r="W432" s="270"/>
      <c r="X432" s="270"/>
      <c r="Y432" s="285">
        <v>81542101103</v>
      </c>
      <c r="Z432" s="273" t="s">
        <v>174</v>
      </c>
      <c r="AA432" s="270"/>
      <c r="AB432" s="250"/>
    </row>
    <row r="433" spans="3:28" x14ac:dyDescent="0.25">
      <c r="C433" s="254"/>
      <c r="D433" s="254"/>
      <c r="E433" s="254"/>
      <c r="T433" s="254"/>
      <c r="U433" s="254"/>
      <c r="V433" s="270"/>
      <c r="W433" s="270"/>
      <c r="X433" s="270"/>
      <c r="Y433" s="285">
        <v>81542101104</v>
      </c>
      <c r="Z433" s="273" t="s">
        <v>174</v>
      </c>
      <c r="AA433" s="270"/>
      <c r="AB433" s="250"/>
    </row>
    <row r="434" spans="3:28" x14ac:dyDescent="0.25">
      <c r="C434" s="254"/>
      <c r="D434" s="254"/>
      <c r="E434" s="254"/>
      <c r="T434" s="254"/>
      <c r="U434" s="254"/>
      <c r="V434" s="270"/>
      <c r="W434" s="270"/>
      <c r="X434" s="270"/>
      <c r="Y434" s="285">
        <v>81542101111</v>
      </c>
      <c r="Z434" s="273" t="s">
        <v>174</v>
      </c>
      <c r="AA434" s="270"/>
      <c r="AB434" s="250"/>
    </row>
    <row r="435" spans="3:28" x14ac:dyDescent="0.25">
      <c r="C435" s="254"/>
      <c r="D435" s="254"/>
      <c r="E435" s="254"/>
      <c r="T435" s="254"/>
      <c r="U435" s="254"/>
      <c r="V435" s="270"/>
      <c r="W435" s="270"/>
      <c r="X435" s="270"/>
      <c r="Y435" s="285">
        <v>81542101114</v>
      </c>
      <c r="Z435" s="273" t="s">
        <v>174</v>
      </c>
      <c r="AA435" s="270"/>
      <c r="AB435" s="250"/>
    </row>
    <row r="436" spans="3:28" x14ac:dyDescent="0.25">
      <c r="C436" s="254"/>
      <c r="D436" s="254"/>
      <c r="E436" s="254"/>
      <c r="T436" s="254"/>
      <c r="U436" s="254"/>
      <c r="V436" s="270"/>
      <c r="W436" s="270"/>
      <c r="X436" s="270"/>
      <c r="Y436" s="285">
        <v>81542101124</v>
      </c>
      <c r="Z436" s="273" t="s">
        <v>174</v>
      </c>
      <c r="AA436" s="270"/>
      <c r="AB436" s="250"/>
    </row>
    <row r="437" spans="3:28" x14ac:dyDescent="0.25">
      <c r="C437" s="254"/>
      <c r="D437" s="254"/>
      <c r="E437" s="254"/>
      <c r="T437" s="254"/>
      <c r="U437" s="254"/>
      <c r="V437" s="270"/>
      <c r="W437" s="270"/>
      <c r="X437" s="270"/>
      <c r="Y437" s="285">
        <v>81542101126</v>
      </c>
      <c r="Z437" s="273" t="s">
        <v>174</v>
      </c>
      <c r="AA437" s="270"/>
      <c r="AB437" s="250"/>
    </row>
    <row r="438" spans="3:28" x14ac:dyDescent="0.25">
      <c r="C438" s="254"/>
      <c r="D438" s="254"/>
      <c r="E438" s="254"/>
      <c r="T438" s="254"/>
      <c r="U438" s="254"/>
      <c r="V438" s="270"/>
      <c r="W438" s="270"/>
      <c r="X438" s="270"/>
      <c r="Y438" s="285">
        <v>81542101129</v>
      </c>
      <c r="Z438" s="273" t="s">
        <v>174</v>
      </c>
      <c r="AA438" s="270"/>
      <c r="AB438" s="250"/>
    </row>
    <row r="439" spans="3:28" x14ac:dyDescent="0.25">
      <c r="C439" s="254"/>
      <c r="D439" s="254"/>
      <c r="E439" s="254"/>
      <c r="T439" s="254"/>
      <c r="U439" s="254"/>
      <c r="V439" s="270"/>
      <c r="W439" s="270"/>
      <c r="X439" s="270"/>
      <c r="Y439" s="285">
        <v>81542101131</v>
      </c>
      <c r="Z439" s="273" t="s">
        <v>174</v>
      </c>
      <c r="AA439" s="270"/>
      <c r="AB439" s="250"/>
    </row>
    <row r="440" spans="3:28" x14ac:dyDescent="0.25">
      <c r="C440" s="254"/>
      <c r="D440" s="254"/>
      <c r="E440" s="254"/>
      <c r="T440" s="254"/>
      <c r="U440" s="254"/>
      <c r="V440" s="270"/>
      <c r="W440" s="270"/>
      <c r="X440" s="270"/>
      <c r="Y440" s="285">
        <v>81542101201</v>
      </c>
      <c r="Z440" s="273" t="s">
        <v>174</v>
      </c>
      <c r="AA440" s="270"/>
      <c r="AB440" s="250"/>
    </row>
    <row r="441" spans="3:28" x14ac:dyDescent="0.25">
      <c r="C441" s="254"/>
      <c r="D441" s="254"/>
      <c r="E441" s="254"/>
      <c r="T441" s="254"/>
      <c r="U441" s="254"/>
      <c r="V441" s="270"/>
      <c r="W441" s="270"/>
      <c r="X441" s="270"/>
      <c r="Y441" s="285">
        <v>81542101203</v>
      </c>
      <c r="Z441" s="273" t="s">
        <v>174</v>
      </c>
      <c r="AA441" s="270"/>
      <c r="AB441" s="250"/>
    </row>
    <row r="442" spans="3:28" x14ac:dyDescent="0.25">
      <c r="C442" s="254"/>
      <c r="D442" s="254"/>
      <c r="E442" s="254"/>
      <c r="T442" s="254"/>
      <c r="U442" s="254"/>
      <c r="V442" s="270"/>
      <c r="W442" s="270"/>
      <c r="X442" s="270"/>
      <c r="Y442" s="285">
        <v>81542101204</v>
      </c>
      <c r="Z442" s="273" t="s">
        <v>174</v>
      </c>
      <c r="AA442" s="270"/>
      <c r="AB442" s="250"/>
    </row>
    <row r="443" spans="3:28" x14ac:dyDescent="0.25">
      <c r="C443" s="254"/>
      <c r="D443" s="254"/>
      <c r="E443" s="254"/>
      <c r="T443" s="254"/>
      <c r="U443" s="254"/>
      <c r="V443" s="270"/>
      <c r="W443" s="270"/>
      <c r="X443" s="270"/>
      <c r="Y443" s="285">
        <v>81542101212</v>
      </c>
      <c r="Z443" s="273" t="s">
        <v>174</v>
      </c>
      <c r="AA443" s="270"/>
      <c r="AB443" s="250"/>
    </row>
    <row r="444" spans="3:28" x14ac:dyDescent="0.25">
      <c r="C444" s="254"/>
      <c r="D444" s="254"/>
      <c r="E444" s="254"/>
      <c r="T444" s="254"/>
      <c r="U444" s="254"/>
      <c r="V444" s="270"/>
      <c r="W444" s="270"/>
      <c r="X444" s="270"/>
      <c r="Y444" s="285">
        <v>81542101250</v>
      </c>
      <c r="Z444" s="273" t="s">
        <v>174</v>
      </c>
      <c r="AA444" s="270"/>
      <c r="AB444" s="250"/>
    </row>
    <row r="445" spans="3:28" x14ac:dyDescent="0.25">
      <c r="C445" s="254"/>
      <c r="D445" s="254"/>
      <c r="E445" s="254"/>
      <c r="T445" s="254"/>
      <c r="U445" s="254"/>
      <c r="V445" s="270"/>
      <c r="W445" s="270"/>
      <c r="X445" s="270"/>
      <c r="Y445" s="285">
        <v>81542101251</v>
      </c>
      <c r="Z445" s="273" t="s">
        <v>174</v>
      </c>
      <c r="AA445" s="270"/>
      <c r="AB445" s="250"/>
    </row>
    <row r="446" spans="3:28" x14ac:dyDescent="0.25">
      <c r="C446" s="254"/>
      <c r="D446" s="254"/>
      <c r="E446" s="254"/>
      <c r="T446" s="254"/>
      <c r="U446" s="254"/>
      <c r="V446" s="270"/>
      <c r="W446" s="270"/>
      <c r="X446" s="270"/>
      <c r="Y446" s="285">
        <v>81542101252</v>
      </c>
      <c r="Z446" s="273" t="s">
        <v>174</v>
      </c>
      <c r="AA446" s="270"/>
      <c r="AB446" s="250"/>
    </row>
    <row r="447" spans="3:28" x14ac:dyDescent="0.25">
      <c r="C447" s="254"/>
      <c r="D447" s="254"/>
      <c r="E447" s="254"/>
      <c r="T447" s="254"/>
      <c r="U447" s="254"/>
      <c r="V447" s="270"/>
      <c r="W447" s="270"/>
      <c r="X447" s="270"/>
      <c r="Y447" s="285">
        <v>81542101310</v>
      </c>
      <c r="Z447" s="273" t="s">
        <v>174</v>
      </c>
      <c r="AA447" s="270"/>
      <c r="AB447" s="250"/>
    </row>
    <row r="448" spans="3:28" x14ac:dyDescent="0.25">
      <c r="C448" s="254"/>
      <c r="D448" s="254"/>
      <c r="E448" s="254"/>
      <c r="T448" s="254"/>
      <c r="U448" s="254"/>
      <c r="V448" s="270"/>
      <c r="W448" s="270"/>
      <c r="X448" s="270"/>
      <c r="Y448" s="285">
        <v>81542101312</v>
      </c>
      <c r="Z448" s="273" t="s">
        <v>174</v>
      </c>
      <c r="AA448" s="270"/>
      <c r="AB448" s="250"/>
    </row>
    <row r="449" spans="3:28" x14ac:dyDescent="0.25">
      <c r="C449" s="254"/>
      <c r="D449" s="254"/>
      <c r="E449" s="254"/>
      <c r="T449" s="254"/>
      <c r="U449" s="254"/>
      <c r="V449" s="270"/>
      <c r="W449" s="270"/>
      <c r="X449" s="270"/>
      <c r="Y449" s="285">
        <v>81542101313</v>
      </c>
      <c r="Z449" s="273" t="s">
        <v>174</v>
      </c>
      <c r="AA449" s="270"/>
      <c r="AB449" s="250"/>
    </row>
    <row r="450" spans="3:28" x14ac:dyDescent="0.25">
      <c r="C450" s="254"/>
      <c r="D450" s="254"/>
      <c r="E450" s="254"/>
      <c r="T450" s="254"/>
      <c r="U450" s="254"/>
      <c r="V450" s="270"/>
      <c r="W450" s="270"/>
      <c r="X450" s="270"/>
      <c r="Y450" s="285">
        <v>81542101314</v>
      </c>
      <c r="Z450" s="273" t="s">
        <v>174</v>
      </c>
      <c r="AA450" s="270"/>
      <c r="AB450" s="250"/>
    </row>
    <row r="451" spans="3:28" x14ac:dyDescent="0.25">
      <c r="C451" s="254"/>
      <c r="D451" s="254"/>
      <c r="E451" s="254"/>
      <c r="T451" s="254"/>
      <c r="U451" s="254"/>
      <c r="V451" s="270"/>
      <c r="W451" s="270"/>
      <c r="X451" s="270"/>
      <c r="Y451" s="285">
        <v>81542101401</v>
      </c>
      <c r="Z451" s="273" t="s">
        <v>174</v>
      </c>
      <c r="AA451" s="270"/>
      <c r="AB451" s="250"/>
    </row>
    <row r="452" spans="3:28" x14ac:dyDescent="0.25">
      <c r="C452" s="254"/>
      <c r="D452" s="254"/>
      <c r="E452" s="254"/>
      <c r="T452" s="254"/>
      <c r="U452" s="254"/>
      <c r="V452" s="270"/>
      <c r="W452" s="270"/>
      <c r="X452" s="270"/>
      <c r="Y452" s="285">
        <v>81542101405</v>
      </c>
      <c r="Z452" s="273" t="s">
        <v>174</v>
      </c>
      <c r="AA452" s="270"/>
      <c r="AB452" s="250"/>
    </row>
    <row r="453" spans="3:28" x14ac:dyDescent="0.25">
      <c r="C453" s="254"/>
      <c r="D453" s="254"/>
      <c r="E453" s="254"/>
      <c r="T453" s="254"/>
      <c r="U453" s="254"/>
      <c r="V453" s="270"/>
      <c r="W453" s="270"/>
      <c r="X453" s="270"/>
      <c r="Y453" s="285">
        <v>81542101420</v>
      </c>
      <c r="Z453" s="273" t="s">
        <v>174</v>
      </c>
      <c r="AA453" s="270"/>
      <c r="AB453" s="250"/>
    </row>
    <row r="454" spans="3:28" x14ac:dyDescent="0.25">
      <c r="C454" s="254"/>
      <c r="D454" s="254"/>
      <c r="E454" s="254"/>
      <c r="T454" s="254"/>
      <c r="U454" s="254"/>
      <c r="V454" s="270"/>
      <c r="W454" s="270"/>
      <c r="X454" s="270"/>
      <c r="Y454" s="285">
        <v>81542101470</v>
      </c>
      <c r="Z454" s="273" t="s">
        <v>174</v>
      </c>
      <c r="AA454" s="270"/>
      <c r="AB454" s="250"/>
    </row>
    <row r="455" spans="3:28" x14ac:dyDescent="0.25">
      <c r="C455" s="254"/>
      <c r="D455" s="254"/>
      <c r="E455" s="254"/>
      <c r="T455" s="254"/>
      <c r="U455" s="254"/>
      <c r="V455" s="270"/>
      <c r="W455" s="270"/>
      <c r="X455" s="270"/>
      <c r="Y455" s="285">
        <v>81542101471</v>
      </c>
      <c r="Z455" s="273" t="s">
        <v>174</v>
      </c>
      <c r="AA455" s="270"/>
      <c r="AB455" s="250"/>
    </row>
    <row r="456" spans="3:28" x14ac:dyDescent="0.25">
      <c r="C456" s="254"/>
      <c r="D456" s="254"/>
      <c r="E456" s="254"/>
      <c r="T456" s="254"/>
      <c r="U456" s="254"/>
      <c r="V456" s="270"/>
      <c r="W456" s="270"/>
      <c r="X456" s="270"/>
      <c r="Y456" s="285">
        <v>81542101475</v>
      </c>
      <c r="Z456" s="273" t="s">
        <v>174</v>
      </c>
      <c r="AA456" s="270"/>
      <c r="AB456" s="250"/>
    </row>
    <row r="457" spans="3:28" x14ac:dyDescent="0.25">
      <c r="C457" s="254"/>
      <c r="D457" s="254"/>
      <c r="E457" s="254"/>
      <c r="T457" s="254"/>
      <c r="U457" s="254"/>
      <c r="V457" s="270"/>
      <c r="W457" s="270"/>
      <c r="X457" s="270"/>
      <c r="Y457" s="285">
        <v>81542101476</v>
      </c>
      <c r="Z457" s="273" t="s">
        <v>174</v>
      </c>
      <c r="AA457" s="270"/>
      <c r="AB457" s="250"/>
    </row>
    <row r="458" spans="3:28" x14ac:dyDescent="0.25">
      <c r="C458" s="254"/>
      <c r="D458" s="254"/>
      <c r="E458" s="254"/>
      <c r="T458" s="254"/>
      <c r="U458" s="254"/>
      <c r="V458" s="270"/>
      <c r="W458" s="270"/>
      <c r="X458" s="270"/>
      <c r="Y458" s="285">
        <v>799210222219</v>
      </c>
      <c r="Z458" s="273" t="s">
        <v>174</v>
      </c>
      <c r="AA458" s="270"/>
      <c r="AB458" s="250"/>
    </row>
    <row r="459" spans="3:28" x14ac:dyDescent="0.25">
      <c r="C459" s="254"/>
      <c r="D459" s="254"/>
      <c r="E459" s="254"/>
      <c r="T459" s="254"/>
      <c r="U459" s="254"/>
      <c r="V459" s="270"/>
      <c r="W459" s="270"/>
      <c r="X459" s="270"/>
      <c r="Y459" s="285">
        <v>815421011272</v>
      </c>
      <c r="Z459" s="273" t="s">
        <v>174</v>
      </c>
      <c r="AA459" s="270"/>
      <c r="AB459" s="250"/>
    </row>
    <row r="460" spans="3:28" x14ac:dyDescent="0.25">
      <c r="C460" s="254"/>
      <c r="D460" s="254"/>
      <c r="E460" s="254"/>
      <c r="T460" s="254"/>
      <c r="U460" s="254"/>
      <c r="V460" s="270"/>
      <c r="W460" s="270"/>
      <c r="X460" s="270"/>
      <c r="Y460" s="285">
        <v>815421012040</v>
      </c>
      <c r="Z460" s="273" t="s">
        <v>174</v>
      </c>
      <c r="AA460" s="270"/>
      <c r="AB460" s="250"/>
    </row>
    <row r="461" spans="3:28" x14ac:dyDescent="0.25">
      <c r="C461" s="254"/>
      <c r="D461" s="254"/>
      <c r="E461" s="254"/>
      <c r="T461" s="254"/>
      <c r="U461" s="254"/>
      <c r="V461" s="270"/>
      <c r="W461" s="270"/>
      <c r="X461" s="270"/>
      <c r="Y461" s="370">
        <v>79921022221</v>
      </c>
      <c r="Z461" s="273" t="s">
        <v>175</v>
      </c>
      <c r="AA461" s="270"/>
      <c r="AB461" s="250"/>
    </row>
    <row r="462" spans="3:28" x14ac:dyDescent="0.25">
      <c r="C462" s="254"/>
      <c r="D462" s="254"/>
      <c r="E462" s="254"/>
      <c r="T462" s="254"/>
      <c r="U462" s="254"/>
      <c r="V462" s="270"/>
      <c r="W462" s="270"/>
      <c r="X462" s="270"/>
      <c r="Y462" s="370">
        <v>79921022221</v>
      </c>
      <c r="Z462" s="273" t="s">
        <v>175</v>
      </c>
      <c r="AA462" s="270"/>
      <c r="AB462" s="250"/>
    </row>
    <row r="463" spans="3:28" x14ac:dyDescent="0.25">
      <c r="C463" s="254"/>
      <c r="D463" s="254"/>
      <c r="E463" s="254"/>
      <c r="T463" s="254"/>
      <c r="U463" s="254"/>
      <c r="V463" s="270"/>
      <c r="W463" s="270"/>
      <c r="X463" s="270"/>
      <c r="Y463" s="370">
        <v>79921022221</v>
      </c>
      <c r="Z463" s="273" t="s">
        <v>175</v>
      </c>
      <c r="AA463" s="270"/>
      <c r="AB463" s="250"/>
    </row>
    <row r="464" spans="3:28" x14ac:dyDescent="0.25">
      <c r="C464" s="254"/>
      <c r="D464" s="254"/>
      <c r="E464" s="254"/>
      <c r="T464" s="254"/>
      <c r="U464" s="254"/>
      <c r="V464" s="270"/>
      <c r="W464" s="270"/>
      <c r="X464" s="270"/>
      <c r="Y464" s="370">
        <v>79921022221</v>
      </c>
      <c r="Z464" s="273" t="s">
        <v>175</v>
      </c>
      <c r="AA464" s="270"/>
      <c r="AB464" s="250"/>
    </row>
    <row r="465" spans="3:28" x14ac:dyDescent="0.25">
      <c r="C465" s="254"/>
      <c r="D465" s="254"/>
      <c r="E465" s="254"/>
      <c r="T465" s="254"/>
      <c r="U465" s="254"/>
      <c r="V465" s="270"/>
      <c r="W465" s="270"/>
      <c r="X465" s="270"/>
      <c r="Y465" s="370">
        <v>79921022221</v>
      </c>
      <c r="Z465" s="273" t="s">
        <v>175</v>
      </c>
      <c r="AA465" s="270"/>
      <c r="AB465" s="250"/>
    </row>
    <row r="466" spans="3:28" x14ac:dyDescent="0.25">
      <c r="C466" s="254"/>
      <c r="D466" s="254"/>
      <c r="E466" s="254"/>
      <c r="T466" s="254"/>
      <c r="U466" s="254"/>
      <c r="V466" s="270"/>
      <c r="W466" s="270"/>
      <c r="X466" s="270"/>
      <c r="Y466" s="370">
        <v>79921022221</v>
      </c>
      <c r="Z466" s="273" t="s">
        <v>175</v>
      </c>
      <c r="AA466" s="270"/>
      <c r="AB466" s="250"/>
    </row>
    <row r="467" spans="3:28" x14ac:dyDescent="0.25">
      <c r="C467" s="254"/>
      <c r="D467" s="254"/>
      <c r="E467" s="254"/>
      <c r="T467" s="254"/>
      <c r="U467" s="254"/>
      <c r="V467" s="270"/>
      <c r="W467" s="270"/>
      <c r="X467" s="270"/>
      <c r="Y467" s="370">
        <v>79921022221</v>
      </c>
      <c r="Z467" s="273" t="s">
        <v>175</v>
      </c>
      <c r="AA467" s="270"/>
      <c r="AB467" s="250"/>
    </row>
    <row r="468" spans="3:28" x14ac:dyDescent="0.25">
      <c r="C468" s="254"/>
      <c r="D468" s="254"/>
      <c r="E468" s="254"/>
      <c r="T468" s="254"/>
      <c r="U468" s="254"/>
      <c r="V468" s="270"/>
      <c r="W468" s="270"/>
      <c r="X468" s="270"/>
      <c r="Y468" s="370">
        <v>79921022221</v>
      </c>
      <c r="Z468" s="273" t="s">
        <v>175</v>
      </c>
      <c r="AA468" s="270"/>
      <c r="AB468" s="250"/>
    </row>
    <row r="469" spans="3:28" x14ac:dyDescent="0.25">
      <c r="C469" s="254"/>
      <c r="D469" s="254"/>
      <c r="E469" s="254"/>
      <c r="T469" s="254"/>
      <c r="U469" s="254"/>
      <c r="V469" s="270"/>
      <c r="W469" s="270"/>
      <c r="X469" s="270"/>
      <c r="Y469" s="370">
        <v>79921022221</v>
      </c>
      <c r="Z469" s="273" t="s">
        <v>175</v>
      </c>
      <c r="AA469" s="270"/>
      <c r="AB469" s="250"/>
    </row>
    <row r="470" spans="3:28" x14ac:dyDescent="0.25">
      <c r="C470" s="254"/>
      <c r="D470" s="254"/>
      <c r="E470" s="254"/>
      <c r="T470" s="254"/>
      <c r="U470" s="254"/>
      <c r="V470" s="270"/>
      <c r="W470" s="270"/>
      <c r="X470" s="270"/>
      <c r="Y470" s="370">
        <v>79921022221</v>
      </c>
      <c r="Z470" s="273" t="s">
        <v>175</v>
      </c>
      <c r="AA470" s="270"/>
      <c r="AB470" s="250"/>
    </row>
    <row r="471" spans="3:28" x14ac:dyDescent="0.25">
      <c r="C471" s="254"/>
      <c r="D471" s="254"/>
      <c r="E471" s="254"/>
      <c r="T471" s="254"/>
      <c r="U471" s="254"/>
      <c r="V471" s="270"/>
      <c r="W471" s="270"/>
      <c r="X471" s="270"/>
      <c r="Y471" s="370">
        <v>79921022221</v>
      </c>
      <c r="Z471" s="273" t="s">
        <v>175</v>
      </c>
      <c r="AA471" s="270"/>
      <c r="AB471" s="250"/>
    </row>
    <row r="472" spans="3:28" x14ac:dyDescent="0.25">
      <c r="C472" s="254"/>
      <c r="D472" s="254"/>
      <c r="E472" s="254"/>
      <c r="T472" s="254"/>
      <c r="U472" s="254"/>
      <c r="V472" s="270"/>
      <c r="W472" s="270"/>
      <c r="X472" s="270"/>
      <c r="Y472" s="370">
        <v>79921022221</v>
      </c>
      <c r="Z472" s="273" t="s">
        <v>175</v>
      </c>
      <c r="AA472" s="270"/>
      <c r="AB472" s="250"/>
    </row>
    <row r="473" spans="3:28" x14ac:dyDescent="0.25">
      <c r="C473" s="254"/>
      <c r="D473" s="254"/>
      <c r="E473" s="254"/>
      <c r="T473" s="254"/>
      <c r="U473" s="254"/>
      <c r="V473" s="270"/>
      <c r="W473" s="270"/>
      <c r="X473" s="270"/>
      <c r="Y473" s="370">
        <v>79921022221</v>
      </c>
      <c r="Z473" s="273" t="s">
        <v>175</v>
      </c>
      <c r="AA473" s="270"/>
      <c r="AB473" s="250"/>
    </row>
    <row r="474" spans="3:28" x14ac:dyDescent="0.25">
      <c r="C474" s="254"/>
      <c r="D474" s="254"/>
      <c r="E474" s="254"/>
      <c r="T474" s="254"/>
      <c r="U474" s="254"/>
      <c r="V474" s="270"/>
      <c r="W474" s="270"/>
      <c r="X474" s="270"/>
      <c r="Y474" s="370">
        <v>79921022221</v>
      </c>
      <c r="Z474" s="273" t="s">
        <v>175</v>
      </c>
      <c r="AA474" s="270"/>
      <c r="AB474" s="250"/>
    </row>
    <row r="475" spans="3:28" x14ac:dyDescent="0.25">
      <c r="C475" s="254"/>
      <c r="D475" s="254"/>
      <c r="E475" s="254"/>
      <c r="T475" s="254"/>
      <c r="U475" s="254"/>
      <c r="V475" s="270"/>
      <c r="W475" s="270"/>
      <c r="X475" s="270"/>
      <c r="Y475" s="370">
        <v>8542101212</v>
      </c>
      <c r="Z475" s="273" t="s">
        <v>174</v>
      </c>
      <c r="AA475" s="270"/>
      <c r="AB475" s="250"/>
    </row>
    <row r="476" spans="3:28" x14ac:dyDescent="0.25">
      <c r="C476" s="254"/>
      <c r="D476" s="254"/>
      <c r="E476" s="254"/>
      <c r="T476" s="254"/>
      <c r="U476" s="254"/>
      <c r="V476" s="270"/>
      <c r="W476" s="270"/>
      <c r="X476" s="270"/>
      <c r="Y476" s="370" t="s">
        <v>281</v>
      </c>
      <c r="Z476" s="273" t="s">
        <v>175</v>
      </c>
      <c r="AA476" s="270"/>
      <c r="AB476" s="250"/>
    </row>
    <row r="477" spans="3:28" x14ac:dyDescent="0.25">
      <c r="C477" s="254"/>
      <c r="D477" s="254"/>
      <c r="E477" s="254"/>
      <c r="T477" s="254"/>
      <c r="U477" s="254"/>
      <c r="V477" s="270"/>
      <c r="W477" s="270"/>
      <c r="X477" s="270"/>
      <c r="Y477" s="370" t="s">
        <v>282</v>
      </c>
      <c r="Z477" s="273" t="s">
        <v>175</v>
      </c>
      <c r="AA477" s="270"/>
      <c r="AB477" s="250"/>
    </row>
    <row r="478" spans="3:28" x14ac:dyDescent="0.25">
      <c r="C478" s="254"/>
      <c r="D478" s="254"/>
      <c r="E478" s="254"/>
      <c r="T478" s="254"/>
      <c r="U478" s="254"/>
      <c r="V478" s="270"/>
      <c r="W478" s="270"/>
      <c r="X478" s="270"/>
      <c r="Y478" s="370" t="s">
        <v>285</v>
      </c>
      <c r="Z478" s="273" t="s">
        <v>175</v>
      </c>
      <c r="AA478" s="270"/>
      <c r="AB478" s="250"/>
    </row>
    <row r="479" spans="3:28" x14ac:dyDescent="0.25">
      <c r="C479" s="254"/>
      <c r="D479" s="254"/>
      <c r="E479" s="254"/>
      <c r="T479" s="254"/>
      <c r="U479" s="254"/>
      <c r="V479" s="270"/>
      <c r="W479" s="270"/>
      <c r="X479" s="270"/>
      <c r="Y479" s="370" t="s">
        <v>283</v>
      </c>
      <c r="Z479" s="273" t="s">
        <v>175</v>
      </c>
      <c r="AA479" s="270"/>
      <c r="AB479" s="250"/>
    </row>
    <row r="480" spans="3:28" x14ac:dyDescent="0.25">
      <c r="C480" s="254"/>
      <c r="D480" s="254"/>
      <c r="E480" s="254"/>
      <c r="T480" s="254"/>
      <c r="U480" s="254"/>
      <c r="V480" s="270"/>
      <c r="W480" s="270"/>
      <c r="X480" s="270"/>
      <c r="Y480" s="370" t="s">
        <v>284</v>
      </c>
      <c r="Z480" s="273" t="s">
        <v>175</v>
      </c>
      <c r="AA480" s="270"/>
      <c r="AB480" s="250"/>
    </row>
    <row r="481" spans="3:28" x14ac:dyDescent="0.25">
      <c r="C481" s="254"/>
      <c r="D481" s="254"/>
      <c r="E481" s="254"/>
      <c r="T481" s="254"/>
      <c r="U481" s="254"/>
      <c r="V481" s="270"/>
      <c r="W481" s="270"/>
      <c r="X481" s="270"/>
      <c r="Y481" s="370" t="s">
        <v>264</v>
      </c>
      <c r="Z481" s="273" t="s">
        <v>175</v>
      </c>
      <c r="AA481" s="270"/>
      <c r="AB481" s="250"/>
    </row>
    <row r="482" spans="3:28" x14ac:dyDescent="0.25">
      <c r="C482" s="254"/>
      <c r="D482" s="254"/>
      <c r="E482" s="254"/>
      <c r="T482" s="254"/>
      <c r="U482" s="254"/>
      <c r="V482" s="270"/>
      <c r="W482" s="270"/>
      <c r="X482" s="270"/>
      <c r="Y482" s="370" t="s">
        <v>265</v>
      </c>
      <c r="Z482" s="273" t="s">
        <v>175</v>
      </c>
      <c r="AA482" s="270"/>
      <c r="AB482" s="250"/>
    </row>
    <row r="483" spans="3:28" x14ac:dyDescent="0.25">
      <c r="C483" s="254"/>
      <c r="D483" s="254"/>
      <c r="E483" s="254"/>
      <c r="T483" s="254"/>
      <c r="U483" s="254"/>
      <c r="V483" s="270"/>
      <c r="W483" s="270"/>
      <c r="X483" s="270"/>
      <c r="Y483" s="370" t="s">
        <v>274</v>
      </c>
      <c r="Z483" s="273" t="s">
        <v>175</v>
      </c>
      <c r="AA483" s="270"/>
      <c r="AB483" s="250"/>
    </row>
    <row r="484" spans="3:28" x14ac:dyDescent="0.25">
      <c r="C484" s="254"/>
      <c r="D484" s="254"/>
      <c r="E484" s="254"/>
      <c r="T484" s="254"/>
      <c r="U484" s="254"/>
      <c r="V484" s="270"/>
      <c r="W484" s="270"/>
      <c r="X484" s="270"/>
      <c r="Y484" s="370" t="s">
        <v>275</v>
      </c>
      <c r="Z484" s="273" t="s">
        <v>175</v>
      </c>
      <c r="AA484" s="270"/>
      <c r="AB484" s="250"/>
    </row>
    <row r="485" spans="3:28" x14ac:dyDescent="0.25">
      <c r="C485" s="254"/>
      <c r="D485" s="254"/>
      <c r="E485" s="254"/>
      <c r="T485" s="254"/>
      <c r="U485" s="254"/>
      <c r="V485" s="270"/>
      <c r="W485" s="270"/>
      <c r="X485" s="270"/>
      <c r="Y485" s="370" t="s">
        <v>276</v>
      </c>
      <c r="Z485" s="273" t="s">
        <v>175</v>
      </c>
      <c r="AA485" s="270"/>
      <c r="AB485" s="250"/>
    </row>
    <row r="486" spans="3:28" x14ac:dyDescent="0.25">
      <c r="C486" s="254"/>
      <c r="D486" s="254"/>
      <c r="E486" s="254"/>
      <c r="T486" s="254"/>
      <c r="U486" s="254"/>
      <c r="V486" s="270"/>
      <c r="W486" s="270"/>
      <c r="X486" s="270"/>
      <c r="Y486" s="370" t="s">
        <v>258</v>
      </c>
      <c r="Z486" s="273" t="s">
        <v>174</v>
      </c>
      <c r="AA486" s="270"/>
      <c r="AB486" s="250"/>
    </row>
    <row r="487" spans="3:28" x14ac:dyDescent="0.25">
      <c r="C487" s="254"/>
      <c r="D487" s="254"/>
      <c r="E487" s="254"/>
      <c r="T487" s="254"/>
      <c r="U487" s="254"/>
      <c r="V487" s="270"/>
      <c r="W487" s="270"/>
      <c r="X487" s="270"/>
      <c r="Y487" s="370" t="s">
        <v>259</v>
      </c>
      <c r="Z487" s="273" t="s">
        <v>174</v>
      </c>
      <c r="AA487" s="270"/>
      <c r="AB487" s="250"/>
    </row>
    <row r="488" spans="3:28" x14ac:dyDescent="0.25">
      <c r="C488" s="254"/>
      <c r="D488" s="254"/>
      <c r="E488" s="254"/>
      <c r="T488" s="254"/>
      <c r="U488" s="254"/>
      <c r="V488" s="270"/>
      <c r="W488" s="270"/>
      <c r="X488" s="270"/>
      <c r="Y488" s="370" t="s">
        <v>280</v>
      </c>
      <c r="Z488" s="273" t="s">
        <v>174</v>
      </c>
      <c r="AA488" s="270"/>
      <c r="AB488" s="250"/>
    </row>
    <row r="489" spans="3:28" x14ac:dyDescent="0.25">
      <c r="C489" s="254"/>
      <c r="D489" s="254"/>
      <c r="E489" s="254"/>
      <c r="T489" s="254"/>
      <c r="U489" s="254"/>
      <c r="V489" s="270"/>
      <c r="W489" s="270"/>
      <c r="X489" s="270"/>
      <c r="Y489" s="370" t="s">
        <v>261</v>
      </c>
      <c r="Z489" s="273" t="s">
        <v>174</v>
      </c>
      <c r="AA489" s="270"/>
      <c r="AB489" s="250"/>
    </row>
    <row r="490" spans="3:28" x14ac:dyDescent="0.25">
      <c r="C490" s="254"/>
      <c r="D490" s="254"/>
      <c r="E490" s="254"/>
      <c r="T490" s="254"/>
      <c r="U490" s="254"/>
      <c r="V490" s="270"/>
      <c r="W490" s="270"/>
      <c r="X490" s="270"/>
      <c r="Y490" s="370" t="s">
        <v>262</v>
      </c>
      <c r="Z490" s="273" t="s">
        <v>174</v>
      </c>
      <c r="AA490" s="270"/>
      <c r="AB490" s="250"/>
    </row>
    <row r="491" spans="3:28" x14ac:dyDescent="0.25">
      <c r="C491" s="254"/>
      <c r="D491" s="254"/>
      <c r="E491" s="254"/>
      <c r="T491" s="254"/>
      <c r="U491" s="254"/>
      <c r="V491" s="270"/>
      <c r="W491" s="270"/>
      <c r="X491" s="270"/>
      <c r="Y491" s="370" t="s">
        <v>272</v>
      </c>
      <c r="Z491" s="273" t="s">
        <v>174</v>
      </c>
      <c r="AA491" s="270"/>
      <c r="AB491" s="250"/>
    </row>
    <row r="492" spans="3:28" x14ac:dyDescent="0.25">
      <c r="C492" s="254"/>
      <c r="D492" s="254"/>
      <c r="E492" s="254"/>
      <c r="T492" s="254"/>
      <c r="U492" s="254"/>
      <c r="V492" s="270"/>
      <c r="W492" s="270"/>
      <c r="X492" s="270"/>
      <c r="Y492" s="370" t="s">
        <v>273</v>
      </c>
      <c r="Z492" s="273" t="s">
        <v>174</v>
      </c>
      <c r="AA492" s="270"/>
      <c r="AB492" s="250"/>
    </row>
    <row r="493" spans="3:28" x14ac:dyDescent="0.25">
      <c r="C493" s="254"/>
      <c r="D493" s="254"/>
      <c r="E493" s="254"/>
      <c r="T493" s="254"/>
      <c r="U493" s="254"/>
      <c r="V493" s="270"/>
      <c r="W493" s="270"/>
      <c r="X493" s="270"/>
      <c r="Y493" s="370" t="s">
        <v>263</v>
      </c>
      <c r="Z493" s="273" t="s">
        <v>174</v>
      </c>
      <c r="AA493" s="270"/>
      <c r="AB493" s="250"/>
    </row>
    <row r="494" spans="3:28" x14ac:dyDescent="0.25">
      <c r="C494" s="254"/>
      <c r="D494" s="254"/>
      <c r="E494" s="254"/>
      <c r="T494" s="254"/>
      <c r="U494" s="254"/>
      <c r="V494" s="270"/>
      <c r="W494" s="270"/>
      <c r="X494" s="270"/>
      <c r="Y494" s="370" t="s">
        <v>260</v>
      </c>
      <c r="Z494" s="273" t="s">
        <v>174</v>
      </c>
      <c r="AA494" s="270"/>
      <c r="AB494" s="250"/>
    </row>
    <row r="495" spans="3:28" x14ac:dyDescent="0.25">
      <c r="C495" s="254"/>
      <c r="D495" s="254"/>
      <c r="E495" s="254"/>
      <c r="T495" s="254"/>
      <c r="U495" s="254"/>
      <c r="V495" s="270"/>
      <c r="W495" s="270"/>
      <c r="X495" s="270"/>
      <c r="Y495" s="370" t="s">
        <v>253</v>
      </c>
      <c r="Z495" s="273" t="s">
        <v>174</v>
      </c>
      <c r="AA495" s="270"/>
      <c r="AB495" s="250"/>
    </row>
    <row r="496" spans="3:28" x14ac:dyDescent="0.25">
      <c r="C496" s="254"/>
      <c r="D496" s="254"/>
      <c r="E496" s="254"/>
      <c r="T496" s="254"/>
      <c r="U496" s="254"/>
      <c r="V496" s="270"/>
      <c r="W496" s="270"/>
      <c r="X496" s="270"/>
      <c r="Y496" s="370" t="s">
        <v>254</v>
      </c>
      <c r="Z496" s="273" t="s">
        <v>174</v>
      </c>
      <c r="AA496" s="270"/>
      <c r="AB496" s="250"/>
    </row>
    <row r="497" spans="3:28" x14ac:dyDescent="0.25">
      <c r="C497" s="254"/>
      <c r="D497" s="254"/>
      <c r="E497" s="254"/>
      <c r="T497" s="254"/>
      <c r="U497" s="254"/>
      <c r="V497" s="270"/>
      <c r="W497" s="270"/>
      <c r="X497" s="270"/>
      <c r="Y497" s="370" t="s">
        <v>255</v>
      </c>
      <c r="Z497" s="273" t="s">
        <v>174</v>
      </c>
      <c r="AA497" s="270"/>
      <c r="AB497" s="250"/>
    </row>
    <row r="498" spans="3:28" x14ac:dyDescent="0.25">
      <c r="C498" s="254"/>
      <c r="D498" s="254"/>
      <c r="E498" s="254"/>
      <c r="T498" s="254"/>
      <c r="U498" s="254"/>
      <c r="V498" s="270"/>
      <c r="W498" s="270"/>
      <c r="X498" s="270"/>
      <c r="Y498" s="370" t="s">
        <v>256</v>
      </c>
      <c r="Z498" s="273" t="s">
        <v>174</v>
      </c>
      <c r="AA498" s="270"/>
      <c r="AB498" s="250"/>
    </row>
    <row r="499" spans="3:28" x14ac:dyDescent="0.25">
      <c r="C499" s="254"/>
      <c r="D499" s="254"/>
      <c r="E499" s="254"/>
      <c r="T499" s="254"/>
      <c r="U499" s="254"/>
      <c r="V499" s="270"/>
      <c r="W499" s="270"/>
      <c r="X499" s="270"/>
      <c r="Y499" s="370" t="s">
        <v>257</v>
      </c>
      <c r="Z499" s="273" t="s">
        <v>174</v>
      </c>
      <c r="AA499" s="270"/>
      <c r="AB499" s="250"/>
    </row>
    <row r="500" spans="3:28" x14ac:dyDescent="0.25">
      <c r="C500" s="254"/>
      <c r="D500" s="254"/>
      <c r="E500" s="254"/>
      <c r="T500" s="254"/>
      <c r="U500" s="254"/>
      <c r="V500" s="270"/>
      <c r="W500" s="270"/>
      <c r="X500" s="270"/>
      <c r="Y500" s="370" t="s">
        <v>277</v>
      </c>
      <c r="Z500" s="273" t="s">
        <v>174</v>
      </c>
      <c r="AA500" s="270"/>
      <c r="AB500" s="250"/>
    </row>
    <row r="501" spans="3:28" x14ac:dyDescent="0.25">
      <c r="C501" s="254"/>
      <c r="D501" s="254"/>
      <c r="E501" s="254"/>
      <c r="T501" s="254"/>
      <c r="U501" s="254"/>
      <c r="V501" s="270"/>
      <c r="W501" s="270"/>
      <c r="X501" s="270"/>
      <c r="Y501" s="370" t="s">
        <v>278</v>
      </c>
      <c r="Z501" s="273" t="s">
        <v>174</v>
      </c>
      <c r="AA501" s="270"/>
      <c r="AB501" s="250"/>
    </row>
    <row r="502" spans="3:28" x14ac:dyDescent="0.25">
      <c r="C502" s="254"/>
      <c r="D502" s="254"/>
      <c r="E502" s="254"/>
      <c r="T502" s="254"/>
      <c r="U502" s="254"/>
      <c r="V502" s="270"/>
      <c r="W502" s="270"/>
      <c r="X502" s="270"/>
      <c r="Y502" s="370" t="s">
        <v>266</v>
      </c>
      <c r="Z502" s="273" t="s">
        <v>174</v>
      </c>
      <c r="AA502" s="270"/>
      <c r="AB502" s="250"/>
    </row>
    <row r="503" spans="3:28" x14ac:dyDescent="0.25">
      <c r="C503" s="254"/>
      <c r="D503" s="254"/>
      <c r="E503" s="254"/>
      <c r="T503" s="254"/>
      <c r="U503" s="254"/>
      <c r="V503" s="270"/>
      <c r="W503" s="270"/>
      <c r="X503" s="270"/>
      <c r="Y503" s="370" t="s">
        <v>267</v>
      </c>
      <c r="Z503" s="273" t="s">
        <v>174</v>
      </c>
      <c r="AA503" s="270"/>
      <c r="AB503" s="250"/>
    </row>
    <row r="504" spans="3:28" x14ac:dyDescent="0.25">
      <c r="C504" s="254"/>
      <c r="D504" s="254"/>
      <c r="E504" s="254"/>
      <c r="T504" s="254"/>
      <c r="U504" s="254"/>
      <c r="V504" s="270"/>
      <c r="W504" s="270"/>
      <c r="X504" s="270"/>
      <c r="Y504" s="370" t="s">
        <v>268</v>
      </c>
      <c r="Z504" s="273" t="s">
        <v>174</v>
      </c>
      <c r="AA504" s="270"/>
      <c r="AB504" s="250"/>
    </row>
    <row r="505" spans="3:28" x14ac:dyDescent="0.25">
      <c r="C505" s="254"/>
      <c r="D505" s="254"/>
      <c r="E505" s="254"/>
      <c r="T505" s="254"/>
      <c r="U505" s="254"/>
      <c r="V505" s="270"/>
      <c r="W505" s="270"/>
      <c r="X505" s="270"/>
      <c r="Y505" s="370" t="s">
        <v>269</v>
      </c>
      <c r="Z505" s="273" t="s">
        <v>174</v>
      </c>
      <c r="AA505" s="270"/>
      <c r="AB505" s="250"/>
    </row>
    <row r="506" spans="3:28" x14ac:dyDescent="0.25">
      <c r="C506" s="254"/>
      <c r="D506" s="254"/>
      <c r="E506" s="254"/>
      <c r="T506" s="254"/>
      <c r="U506" s="254"/>
      <c r="V506" s="270"/>
      <c r="W506" s="270"/>
      <c r="X506" s="270"/>
      <c r="Y506" s="370" t="s">
        <v>270</v>
      </c>
      <c r="Z506" s="273" t="s">
        <v>174</v>
      </c>
      <c r="AA506" s="270"/>
      <c r="AB506" s="250"/>
    </row>
    <row r="507" spans="3:28" x14ac:dyDescent="0.25">
      <c r="C507" s="254"/>
      <c r="D507" s="254"/>
      <c r="E507" s="254"/>
      <c r="T507" s="254"/>
      <c r="U507" s="254"/>
      <c r="V507" s="270"/>
      <c r="W507" s="270"/>
      <c r="X507" s="270"/>
      <c r="Y507" s="370" t="s">
        <v>271</v>
      </c>
      <c r="Z507" s="273" t="s">
        <v>174</v>
      </c>
      <c r="AA507" s="270"/>
      <c r="AB507" s="250"/>
    </row>
    <row r="508" spans="3:28" x14ac:dyDescent="0.25">
      <c r="C508" s="254"/>
      <c r="D508" s="254"/>
      <c r="E508" s="254"/>
      <c r="T508" s="254"/>
      <c r="U508" s="254"/>
      <c r="V508" s="270"/>
      <c r="W508" s="270"/>
      <c r="X508" s="270"/>
      <c r="Y508" s="370" t="s">
        <v>279</v>
      </c>
      <c r="Z508" s="273" t="s">
        <v>174</v>
      </c>
      <c r="AA508" s="270"/>
      <c r="AB508" s="250"/>
    </row>
    <row r="509" spans="3:28" x14ac:dyDescent="0.25">
      <c r="C509" s="254"/>
      <c r="D509" s="254"/>
      <c r="E509" s="254"/>
      <c r="T509" s="254"/>
      <c r="U509" s="254"/>
      <c r="V509" s="270"/>
      <c r="W509" s="270"/>
      <c r="X509" s="270"/>
      <c r="Y509" s="370">
        <v>84932700199</v>
      </c>
      <c r="Z509" s="273" t="s">
        <v>174</v>
      </c>
      <c r="AA509" s="270"/>
      <c r="AB509" s="250"/>
    </row>
    <row r="510" spans="3:28" x14ac:dyDescent="0.25">
      <c r="C510" s="254"/>
      <c r="D510" s="254"/>
      <c r="E510" s="254"/>
      <c r="T510" s="254"/>
      <c r="U510" s="254"/>
      <c r="V510" s="270"/>
      <c r="W510" s="270"/>
      <c r="X510" s="270"/>
      <c r="Y510" s="370">
        <v>84932700199</v>
      </c>
      <c r="Z510" s="273" t="s">
        <v>174</v>
      </c>
      <c r="AA510" s="270"/>
      <c r="AB510" s="250"/>
    </row>
    <row r="511" spans="3:28" x14ac:dyDescent="0.25">
      <c r="C511" s="254"/>
      <c r="D511" s="254"/>
      <c r="E511" s="254"/>
      <c r="T511" s="254"/>
      <c r="U511" s="254"/>
      <c r="V511" s="270"/>
      <c r="W511" s="270"/>
      <c r="X511" s="270"/>
      <c r="Y511" s="370">
        <v>84932700199</v>
      </c>
      <c r="Z511" s="273" t="s">
        <v>174</v>
      </c>
      <c r="AA511" s="270"/>
      <c r="AB511" s="250"/>
    </row>
    <row r="512" spans="3:28" x14ac:dyDescent="0.25">
      <c r="C512" s="254"/>
      <c r="D512" s="254"/>
      <c r="E512" s="254"/>
      <c r="T512" s="254"/>
      <c r="U512" s="254"/>
      <c r="V512" s="270"/>
      <c r="W512" s="270"/>
      <c r="X512" s="270"/>
      <c r="Y512" s="370">
        <v>84932700200</v>
      </c>
      <c r="Z512" s="273" t="s">
        <v>174</v>
      </c>
      <c r="AA512" s="270"/>
      <c r="AB512" s="250"/>
    </row>
    <row r="513" spans="3:28" x14ac:dyDescent="0.25">
      <c r="C513" s="254"/>
      <c r="D513" s="254"/>
      <c r="E513" s="254"/>
      <c r="T513" s="254"/>
      <c r="U513" s="254"/>
      <c r="V513" s="270"/>
      <c r="W513" s="270"/>
      <c r="X513" s="270"/>
      <c r="Y513" s="370">
        <v>84932700200</v>
      </c>
      <c r="Z513" s="273" t="s">
        <v>174</v>
      </c>
      <c r="AA513" s="270"/>
      <c r="AB513" s="250"/>
    </row>
    <row r="514" spans="3:28" x14ac:dyDescent="0.25">
      <c r="C514" s="254"/>
      <c r="D514" s="254"/>
      <c r="E514" s="254"/>
      <c r="T514" s="254"/>
      <c r="U514" s="254"/>
      <c r="V514" s="270"/>
      <c r="W514" s="270"/>
      <c r="X514" s="270"/>
      <c r="Y514" s="370">
        <v>84932700200</v>
      </c>
      <c r="Z514" s="273" t="s">
        <v>174</v>
      </c>
      <c r="AA514" s="270"/>
      <c r="AB514" s="250"/>
    </row>
    <row r="515" spans="3:28" x14ac:dyDescent="0.25">
      <c r="C515" s="254"/>
      <c r="D515" s="254"/>
      <c r="E515" s="254"/>
      <c r="T515" s="254"/>
      <c r="U515" s="254"/>
      <c r="V515" s="270"/>
      <c r="W515" s="270"/>
      <c r="X515" s="270"/>
      <c r="Y515" s="370">
        <v>84932700201</v>
      </c>
      <c r="Z515" s="273" t="s">
        <v>174</v>
      </c>
      <c r="AA515" s="270"/>
      <c r="AB515" s="250"/>
    </row>
    <row r="516" spans="3:28" x14ac:dyDescent="0.25">
      <c r="C516" s="254"/>
      <c r="D516" s="254"/>
      <c r="E516" s="254"/>
      <c r="T516" s="254"/>
      <c r="U516" s="254"/>
      <c r="V516" s="270"/>
      <c r="W516" s="270"/>
      <c r="X516" s="270"/>
      <c r="Y516" s="370">
        <v>84932700201</v>
      </c>
      <c r="Z516" s="273" t="s">
        <v>174</v>
      </c>
      <c r="AA516" s="270"/>
      <c r="AB516" s="250"/>
    </row>
    <row r="517" spans="3:28" x14ac:dyDescent="0.25">
      <c r="C517" s="254"/>
      <c r="D517" s="254"/>
      <c r="E517" s="254"/>
      <c r="T517" s="254"/>
      <c r="U517" s="254"/>
      <c r="V517" s="270"/>
      <c r="W517" s="270"/>
      <c r="X517" s="270"/>
      <c r="Y517" s="370">
        <v>84932700201</v>
      </c>
      <c r="Z517" s="273" t="s">
        <v>174</v>
      </c>
      <c r="AA517" s="270"/>
      <c r="AB517" s="250"/>
    </row>
    <row r="518" spans="3:28" x14ac:dyDescent="0.25">
      <c r="C518" s="254"/>
      <c r="D518" s="254"/>
      <c r="E518" s="254"/>
      <c r="T518" s="254"/>
      <c r="U518" s="254"/>
      <c r="V518" s="270"/>
      <c r="W518" s="270"/>
      <c r="X518" s="270"/>
      <c r="Y518" s="370">
        <v>84932700203</v>
      </c>
      <c r="Z518" s="273" t="s">
        <v>174</v>
      </c>
      <c r="AA518" s="270"/>
      <c r="AB518" s="250"/>
    </row>
    <row r="519" spans="3:28" x14ac:dyDescent="0.25">
      <c r="C519" s="254"/>
      <c r="D519" s="254"/>
      <c r="E519" s="254"/>
      <c r="T519" s="254"/>
      <c r="U519" s="254"/>
      <c r="V519" s="270"/>
      <c r="W519" s="270"/>
      <c r="X519" s="270"/>
      <c r="Y519" s="370">
        <v>84932700203</v>
      </c>
      <c r="Z519" s="273" t="s">
        <v>174</v>
      </c>
      <c r="AA519" s="270"/>
      <c r="AB519" s="250"/>
    </row>
    <row r="520" spans="3:28" x14ac:dyDescent="0.25">
      <c r="C520" s="254"/>
      <c r="D520" s="254"/>
      <c r="E520" s="254"/>
      <c r="T520" s="254"/>
      <c r="U520" s="254"/>
      <c r="V520" s="270"/>
      <c r="W520" s="270"/>
      <c r="X520" s="270"/>
      <c r="Y520" s="370">
        <v>84932700203</v>
      </c>
      <c r="Z520" s="273" t="s">
        <v>174</v>
      </c>
      <c r="AA520" s="270"/>
      <c r="AB520" s="250"/>
    </row>
    <row r="521" spans="3:28" x14ac:dyDescent="0.25">
      <c r="C521" s="254"/>
      <c r="D521" s="254"/>
      <c r="E521" s="254"/>
      <c r="T521" s="254"/>
      <c r="U521" s="254"/>
      <c r="V521" s="270"/>
      <c r="W521" s="270"/>
      <c r="X521" s="270"/>
      <c r="Y521" s="370">
        <v>84932700202</v>
      </c>
      <c r="Z521" s="273" t="s">
        <v>174</v>
      </c>
      <c r="AA521" s="270"/>
      <c r="AB521" s="250"/>
    </row>
    <row r="522" spans="3:28" x14ac:dyDescent="0.25">
      <c r="C522" s="254"/>
      <c r="D522" s="254"/>
      <c r="E522" s="254"/>
      <c r="T522" s="254"/>
      <c r="U522" s="254"/>
      <c r="V522" s="270"/>
      <c r="W522" s="270"/>
      <c r="X522" s="270"/>
      <c r="Y522" s="370">
        <v>84932700202</v>
      </c>
      <c r="Z522" s="273" t="s">
        <v>174</v>
      </c>
      <c r="AA522" s="270"/>
      <c r="AB522" s="250"/>
    </row>
    <row r="523" spans="3:28" x14ac:dyDescent="0.25">
      <c r="C523" s="254"/>
      <c r="D523" s="254"/>
      <c r="E523" s="254"/>
      <c r="T523" s="254"/>
      <c r="U523" s="254"/>
      <c r="V523" s="270"/>
      <c r="W523" s="270"/>
      <c r="X523" s="270"/>
      <c r="Y523" s="370">
        <v>84932700202</v>
      </c>
      <c r="Z523" s="273" t="s">
        <v>174</v>
      </c>
      <c r="AA523" s="270"/>
      <c r="AB523" s="250"/>
    </row>
    <row r="524" spans="3:28" x14ac:dyDescent="0.25">
      <c r="C524" s="254"/>
      <c r="D524" s="254"/>
      <c r="E524" s="254"/>
      <c r="T524" s="254"/>
      <c r="U524" s="254"/>
      <c r="V524" s="270"/>
      <c r="W524" s="270"/>
      <c r="X524" s="270"/>
      <c r="Y524" s="108">
        <v>815421014051</v>
      </c>
      <c r="Z524" s="370" t="s">
        <v>174</v>
      </c>
      <c r="AA524" s="270"/>
      <c r="AB524" s="250"/>
    </row>
    <row r="525" spans="3:28" ht="36" x14ac:dyDescent="0.25">
      <c r="C525" s="254"/>
      <c r="D525" s="254"/>
      <c r="E525" s="254"/>
      <c r="T525" s="254"/>
      <c r="U525" s="254"/>
      <c r="V525" s="270"/>
      <c r="W525" s="270"/>
      <c r="X525" s="270"/>
      <c r="Y525" s="371" t="s">
        <v>230</v>
      </c>
      <c r="Z525" s="370" t="s">
        <v>174</v>
      </c>
      <c r="AA525" s="270"/>
      <c r="AB525" s="250"/>
    </row>
    <row r="526" spans="3:28" x14ac:dyDescent="0.25">
      <c r="C526" s="254"/>
      <c r="D526" s="254"/>
      <c r="E526" s="254"/>
      <c r="T526" s="254"/>
      <c r="U526" s="254"/>
    </row>
    <row r="527" spans="3:28" x14ac:dyDescent="0.25">
      <c r="C527" s="254"/>
      <c r="D527" s="254"/>
      <c r="E527" s="254"/>
      <c r="T527" s="254"/>
      <c r="U527" s="254"/>
    </row>
    <row r="528" spans="3:28" x14ac:dyDescent="0.25">
      <c r="C528" s="254"/>
      <c r="D528" s="254"/>
      <c r="E528" s="254"/>
      <c r="T528" s="254"/>
      <c r="U528" s="254"/>
    </row>
    <row r="529" spans="3:21" x14ac:dyDescent="0.25">
      <c r="C529" s="254"/>
      <c r="D529" s="254"/>
      <c r="E529" s="254"/>
      <c r="T529" s="254"/>
      <c r="U529" s="254"/>
    </row>
    <row r="530" spans="3:21" x14ac:dyDescent="0.25">
      <c r="C530" s="254"/>
      <c r="D530" s="254"/>
      <c r="E530" s="254"/>
      <c r="T530" s="254"/>
      <c r="U530" s="254"/>
    </row>
    <row r="531" spans="3:21" x14ac:dyDescent="0.25">
      <c r="C531" s="254"/>
      <c r="D531" s="254"/>
      <c r="E531" s="254"/>
      <c r="T531" s="254"/>
      <c r="U531" s="254"/>
    </row>
    <row r="532" spans="3:21" x14ac:dyDescent="0.25">
      <c r="C532" s="254"/>
      <c r="D532" s="254"/>
      <c r="E532" s="254"/>
      <c r="T532" s="254"/>
      <c r="U532" s="254"/>
    </row>
    <row r="533" spans="3:21" x14ac:dyDescent="0.25">
      <c r="C533" s="254"/>
      <c r="D533" s="254"/>
      <c r="E533" s="254"/>
      <c r="T533" s="254"/>
      <c r="U533" s="254"/>
    </row>
    <row r="534" spans="3:21" x14ac:dyDescent="0.25">
      <c r="C534" s="254"/>
      <c r="D534" s="254"/>
      <c r="E534" s="254"/>
      <c r="T534" s="254"/>
      <c r="U534" s="254"/>
    </row>
    <row r="535" spans="3:21" x14ac:dyDescent="0.25">
      <c r="C535" s="254"/>
      <c r="D535" s="254"/>
      <c r="E535" s="254"/>
      <c r="T535" s="254"/>
      <c r="U535" s="254"/>
    </row>
    <row r="536" spans="3:21" x14ac:dyDescent="0.25">
      <c r="C536" s="254"/>
      <c r="D536" s="254"/>
      <c r="E536" s="254"/>
      <c r="T536" s="254"/>
      <c r="U536" s="254"/>
    </row>
    <row r="537" spans="3:21" x14ac:dyDescent="0.25">
      <c r="C537" s="254"/>
      <c r="D537" s="254"/>
      <c r="E537" s="254"/>
      <c r="T537" s="254"/>
      <c r="U537" s="254"/>
    </row>
    <row r="538" spans="3:21" x14ac:dyDescent="0.25">
      <c r="C538" s="254"/>
      <c r="D538" s="254"/>
      <c r="E538" s="254"/>
      <c r="T538" s="254"/>
      <c r="U538" s="254"/>
    </row>
    <row r="539" spans="3:21" x14ac:dyDescent="0.25">
      <c r="C539" s="254"/>
      <c r="D539" s="254"/>
      <c r="E539" s="254"/>
      <c r="T539" s="254"/>
      <c r="U539" s="254"/>
    </row>
    <row r="540" spans="3:21" x14ac:dyDescent="0.25">
      <c r="C540" s="254"/>
      <c r="D540" s="254"/>
      <c r="E540" s="254"/>
      <c r="T540" s="254"/>
      <c r="U540" s="254"/>
    </row>
    <row r="541" spans="3:21" x14ac:dyDescent="0.25">
      <c r="C541" s="254"/>
      <c r="D541" s="254"/>
      <c r="E541" s="254"/>
      <c r="T541" s="254"/>
      <c r="U541" s="254"/>
    </row>
    <row r="542" spans="3:21" x14ac:dyDescent="0.25">
      <c r="C542" s="254"/>
      <c r="D542" s="254"/>
      <c r="E542" s="254"/>
      <c r="T542" s="254"/>
      <c r="U542" s="254"/>
    </row>
    <row r="543" spans="3:21" x14ac:dyDescent="0.25">
      <c r="C543" s="254"/>
      <c r="D543" s="254"/>
      <c r="E543" s="254"/>
      <c r="T543" s="254"/>
      <c r="U543" s="254"/>
    </row>
    <row r="544" spans="3:21" x14ac:dyDescent="0.25">
      <c r="C544" s="254"/>
      <c r="D544" s="254"/>
      <c r="E544" s="254"/>
      <c r="T544" s="254"/>
      <c r="U544" s="254"/>
    </row>
    <row r="545" spans="3:21" x14ac:dyDescent="0.25">
      <c r="C545" s="254"/>
      <c r="D545" s="254"/>
      <c r="E545" s="254"/>
      <c r="T545" s="254"/>
      <c r="U545" s="254"/>
    </row>
    <row r="546" spans="3:21" x14ac:dyDescent="0.25">
      <c r="C546" s="254"/>
      <c r="D546" s="254"/>
      <c r="E546" s="254"/>
      <c r="T546" s="254"/>
      <c r="U546" s="254"/>
    </row>
    <row r="547" spans="3:21" x14ac:dyDescent="0.25">
      <c r="C547" s="254"/>
      <c r="D547" s="254"/>
      <c r="E547" s="254"/>
      <c r="T547" s="254"/>
      <c r="U547" s="254"/>
    </row>
    <row r="548" spans="3:21" x14ac:dyDescent="0.25">
      <c r="C548" s="254"/>
      <c r="D548" s="254"/>
      <c r="E548" s="254"/>
      <c r="T548" s="254"/>
      <c r="U548" s="254"/>
    </row>
    <row r="549" spans="3:21" x14ac:dyDescent="0.25">
      <c r="C549" s="254"/>
      <c r="D549" s="254"/>
      <c r="E549" s="254"/>
      <c r="T549" s="254"/>
      <c r="U549" s="254"/>
    </row>
    <row r="550" spans="3:21" x14ac:dyDescent="0.25">
      <c r="C550" s="254"/>
      <c r="D550" s="254"/>
      <c r="E550" s="254"/>
      <c r="T550" s="254"/>
      <c r="U550" s="254"/>
    </row>
    <row r="551" spans="3:21" x14ac:dyDescent="0.25">
      <c r="C551" s="254"/>
      <c r="D551" s="254"/>
      <c r="E551" s="254"/>
      <c r="T551" s="254"/>
      <c r="U551" s="254"/>
    </row>
    <row r="552" spans="3:21" x14ac:dyDescent="0.25">
      <c r="C552" s="254"/>
      <c r="D552" s="254"/>
      <c r="E552" s="254"/>
      <c r="T552" s="254"/>
      <c r="U552" s="254"/>
    </row>
    <row r="553" spans="3:21" x14ac:dyDescent="0.25">
      <c r="C553" s="254"/>
      <c r="D553" s="254"/>
      <c r="E553" s="254"/>
      <c r="T553" s="254"/>
      <c r="U553" s="254"/>
    </row>
    <row r="554" spans="3:21" x14ac:dyDescent="0.25">
      <c r="C554" s="254"/>
      <c r="D554" s="254"/>
      <c r="E554" s="254"/>
      <c r="T554" s="254"/>
      <c r="U554" s="254"/>
    </row>
    <row r="555" spans="3:21" x14ac:dyDescent="0.25">
      <c r="C555" s="254"/>
      <c r="D555" s="254"/>
      <c r="E555" s="254"/>
      <c r="T555" s="254"/>
      <c r="U555" s="254"/>
    </row>
    <row r="556" spans="3:21" x14ac:dyDescent="0.25">
      <c r="C556" s="254"/>
      <c r="D556" s="254"/>
      <c r="E556" s="254"/>
      <c r="T556" s="254"/>
      <c r="U556" s="254"/>
    </row>
    <row r="557" spans="3:21" x14ac:dyDescent="0.25">
      <c r="C557" s="254"/>
      <c r="D557" s="254"/>
      <c r="E557" s="254"/>
      <c r="T557" s="254"/>
      <c r="U557" s="254"/>
    </row>
    <row r="558" spans="3:21" x14ac:dyDescent="0.25">
      <c r="C558" s="254"/>
      <c r="D558" s="254"/>
      <c r="E558" s="254"/>
      <c r="T558" s="254"/>
      <c r="U558" s="254"/>
    </row>
    <row r="559" spans="3:21" x14ac:dyDescent="0.25">
      <c r="C559" s="254"/>
      <c r="D559" s="254"/>
      <c r="E559" s="254"/>
      <c r="T559" s="254"/>
      <c r="U559" s="254"/>
    </row>
    <row r="560" spans="3:21" x14ac:dyDescent="0.25">
      <c r="C560" s="254"/>
      <c r="D560" s="254"/>
      <c r="E560" s="254"/>
      <c r="T560" s="254"/>
      <c r="U560" s="254"/>
    </row>
    <row r="561" spans="3:21" x14ac:dyDescent="0.25">
      <c r="C561" s="254"/>
      <c r="D561" s="254"/>
      <c r="E561" s="254"/>
      <c r="T561" s="254"/>
      <c r="U561" s="254"/>
    </row>
    <row r="562" spans="3:21" x14ac:dyDescent="0.25">
      <c r="C562" s="254"/>
      <c r="D562" s="254"/>
      <c r="E562" s="254"/>
      <c r="T562" s="254"/>
      <c r="U562" s="254"/>
    </row>
    <row r="563" spans="3:21" x14ac:dyDescent="0.25">
      <c r="C563" s="254"/>
      <c r="D563" s="254"/>
      <c r="E563" s="254"/>
      <c r="T563" s="254"/>
      <c r="U563" s="254"/>
    </row>
    <row r="564" spans="3:21" x14ac:dyDescent="0.25">
      <c r="C564" s="254"/>
      <c r="D564" s="254"/>
      <c r="E564" s="254"/>
      <c r="T564" s="254"/>
      <c r="U564" s="254"/>
    </row>
    <row r="565" spans="3:21" x14ac:dyDescent="0.25">
      <c r="C565" s="254"/>
      <c r="D565" s="254"/>
      <c r="E565" s="254"/>
      <c r="T565" s="254"/>
      <c r="U565" s="254"/>
    </row>
    <row r="566" spans="3:21" x14ac:dyDescent="0.25">
      <c r="C566" s="254"/>
      <c r="D566" s="254"/>
      <c r="E566" s="254"/>
      <c r="T566" s="254"/>
      <c r="U566" s="254"/>
    </row>
    <row r="567" spans="3:21" x14ac:dyDescent="0.25">
      <c r="C567" s="254"/>
      <c r="D567" s="254"/>
      <c r="E567" s="254"/>
      <c r="T567" s="254"/>
      <c r="U567" s="254"/>
    </row>
    <row r="568" spans="3:21" x14ac:dyDescent="0.25">
      <c r="C568" s="254"/>
      <c r="D568" s="254"/>
      <c r="E568" s="254"/>
      <c r="T568" s="254"/>
      <c r="U568" s="254"/>
    </row>
    <row r="569" spans="3:21" x14ac:dyDescent="0.25">
      <c r="C569" s="254"/>
      <c r="D569" s="254"/>
      <c r="E569" s="254"/>
      <c r="T569" s="254"/>
      <c r="U569" s="254"/>
    </row>
    <row r="570" spans="3:21" x14ac:dyDescent="0.25">
      <c r="C570" s="254"/>
      <c r="D570" s="254"/>
      <c r="E570" s="254"/>
      <c r="T570" s="254"/>
      <c r="U570" s="254"/>
    </row>
    <row r="571" spans="3:21" x14ac:dyDescent="0.25">
      <c r="C571" s="254"/>
      <c r="D571" s="254"/>
      <c r="E571" s="254"/>
      <c r="T571" s="254"/>
      <c r="U571" s="254"/>
    </row>
    <row r="572" spans="3:21" x14ac:dyDescent="0.25">
      <c r="C572" s="254"/>
      <c r="D572" s="254"/>
      <c r="E572" s="254"/>
      <c r="T572" s="254"/>
      <c r="U572" s="254"/>
    </row>
    <row r="573" spans="3:21" x14ac:dyDescent="0.25">
      <c r="C573" s="254"/>
      <c r="D573" s="254"/>
      <c r="E573" s="254"/>
      <c r="T573" s="254"/>
      <c r="U573" s="254"/>
    </row>
    <row r="574" spans="3:21" x14ac:dyDescent="0.25">
      <c r="C574" s="254"/>
      <c r="D574" s="254"/>
      <c r="E574" s="254"/>
      <c r="T574" s="254"/>
      <c r="U574" s="254"/>
    </row>
    <row r="575" spans="3:21" x14ac:dyDescent="0.25">
      <c r="C575" s="254"/>
      <c r="D575" s="254"/>
      <c r="E575" s="254"/>
      <c r="T575" s="254"/>
      <c r="U575" s="254"/>
    </row>
    <row r="576" spans="3:21" x14ac:dyDescent="0.25">
      <c r="C576" s="254"/>
      <c r="D576" s="254"/>
      <c r="E576" s="254"/>
      <c r="T576" s="254"/>
      <c r="U576" s="254"/>
    </row>
    <row r="577" spans="3:21" x14ac:dyDescent="0.25">
      <c r="C577" s="254"/>
      <c r="D577" s="254"/>
      <c r="E577" s="254"/>
      <c r="T577" s="254"/>
      <c r="U577" s="254"/>
    </row>
    <row r="578" spans="3:21" x14ac:dyDescent="0.25">
      <c r="C578" s="254"/>
      <c r="D578" s="254"/>
      <c r="E578" s="254"/>
      <c r="T578" s="254"/>
      <c r="U578" s="254"/>
    </row>
    <row r="579" spans="3:21" x14ac:dyDescent="0.25">
      <c r="C579" s="254"/>
      <c r="D579" s="254"/>
      <c r="E579" s="254"/>
      <c r="T579" s="254"/>
      <c r="U579" s="254"/>
    </row>
    <row r="580" spans="3:21" x14ac:dyDescent="0.25">
      <c r="C580" s="254"/>
      <c r="D580" s="254"/>
      <c r="E580" s="254"/>
      <c r="T580" s="254"/>
      <c r="U580" s="254"/>
    </row>
    <row r="581" spans="3:21" x14ac:dyDescent="0.25">
      <c r="C581" s="254"/>
      <c r="D581" s="254"/>
      <c r="E581" s="254"/>
      <c r="T581" s="254"/>
      <c r="U581" s="254"/>
    </row>
    <row r="582" spans="3:21" x14ac:dyDescent="0.25">
      <c r="C582" s="254"/>
      <c r="D582" s="254"/>
      <c r="E582" s="254"/>
      <c r="T582" s="254"/>
      <c r="U582" s="254"/>
    </row>
    <row r="583" spans="3:21" x14ac:dyDescent="0.25">
      <c r="C583" s="254"/>
      <c r="D583" s="254"/>
      <c r="E583" s="254"/>
      <c r="T583" s="254"/>
      <c r="U583" s="254"/>
    </row>
    <row r="584" spans="3:21" x14ac:dyDescent="0.25">
      <c r="C584" s="254"/>
      <c r="D584" s="254"/>
      <c r="E584" s="254"/>
      <c r="T584" s="254"/>
      <c r="U584" s="254"/>
    </row>
    <row r="585" spans="3:21" x14ac:dyDescent="0.25">
      <c r="C585" s="254"/>
      <c r="D585" s="254"/>
      <c r="E585" s="254"/>
      <c r="T585" s="254"/>
      <c r="U585" s="254"/>
    </row>
    <row r="586" spans="3:21" x14ac:dyDescent="0.25">
      <c r="C586" s="254"/>
      <c r="D586" s="254"/>
      <c r="E586" s="254"/>
      <c r="T586" s="254"/>
      <c r="U586" s="254"/>
    </row>
    <row r="587" spans="3:21" x14ac:dyDescent="0.25">
      <c r="C587" s="254"/>
      <c r="D587" s="254"/>
      <c r="E587" s="254"/>
      <c r="T587" s="254"/>
      <c r="U587" s="254"/>
    </row>
    <row r="588" spans="3:21" x14ac:dyDescent="0.25">
      <c r="C588" s="254"/>
      <c r="D588" s="254"/>
      <c r="E588" s="254"/>
      <c r="T588" s="254"/>
      <c r="U588" s="254"/>
    </row>
    <row r="589" spans="3:21" x14ac:dyDescent="0.25">
      <c r="C589" s="254"/>
      <c r="D589" s="254"/>
      <c r="E589" s="254"/>
      <c r="T589" s="254"/>
      <c r="U589" s="254"/>
    </row>
    <row r="590" spans="3:21" x14ac:dyDescent="0.25">
      <c r="C590" s="254"/>
      <c r="D590" s="254"/>
      <c r="E590" s="254"/>
      <c r="T590" s="254"/>
      <c r="U590" s="254"/>
    </row>
    <row r="591" spans="3:21" x14ac:dyDescent="0.25">
      <c r="C591" s="254"/>
      <c r="D591" s="254"/>
      <c r="E591" s="254"/>
      <c r="T591" s="254"/>
      <c r="U591" s="254"/>
    </row>
    <row r="592" spans="3:21" x14ac:dyDescent="0.25">
      <c r="C592" s="254"/>
      <c r="D592" s="254"/>
      <c r="E592" s="254"/>
      <c r="T592" s="254"/>
      <c r="U592" s="254"/>
    </row>
    <row r="593" spans="3:21" x14ac:dyDescent="0.25">
      <c r="C593" s="254"/>
      <c r="D593" s="254"/>
      <c r="E593" s="254"/>
      <c r="T593" s="254"/>
      <c r="U593" s="254"/>
    </row>
    <row r="594" spans="3:21" x14ac:dyDescent="0.25">
      <c r="C594" s="254"/>
      <c r="D594" s="254"/>
      <c r="E594" s="254"/>
      <c r="T594" s="254"/>
      <c r="U594" s="254"/>
    </row>
    <row r="595" spans="3:21" x14ac:dyDescent="0.25">
      <c r="C595" s="254"/>
      <c r="D595" s="254"/>
      <c r="E595" s="254"/>
      <c r="T595" s="254"/>
      <c r="U595" s="254"/>
    </row>
    <row r="596" spans="3:21" x14ac:dyDescent="0.25">
      <c r="C596" s="254"/>
      <c r="D596" s="254"/>
      <c r="E596" s="254"/>
      <c r="T596" s="254"/>
      <c r="U596" s="254"/>
    </row>
    <row r="597" spans="3:21" x14ac:dyDescent="0.25">
      <c r="C597" s="254"/>
      <c r="D597" s="254"/>
      <c r="E597" s="254"/>
      <c r="T597" s="254"/>
      <c r="U597" s="254"/>
    </row>
    <row r="598" spans="3:21" x14ac:dyDescent="0.25">
      <c r="C598" s="254"/>
      <c r="D598" s="254"/>
      <c r="E598" s="254"/>
      <c r="T598" s="254"/>
      <c r="U598" s="254"/>
    </row>
    <row r="599" spans="3:21" x14ac:dyDescent="0.25">
      <c r="C599" s="254"/>
      <c r="D599" s="254"/>
      <c r="E599" s="254"/>
      <c r="T599" s="254"/>
      <c r="U599" s="254"/>
    </row>
    <row r="600" spans="3:21" x14ac:dyDescent="0.25">
      <c r="C600" s="254"/>
      <c r="D600" s="254"/>
      <c r="E600" s="254"/>
      <c r="T600" s="254"/>
      <c r="U600" s="254"/>
    </row>
    <row r="601" spans="3:21" x14ac:dyDescent="0.25">
      <c r="C601" s="254"/>
      <c r="D601" s="254"/>
      <c r="E601" s="254"/>
      <c r="T601" s="254"/>
      <c r="U601" s="254"/>
    </row>
    <row r="602" spans="3:21" x14ac:dyDescent="0.25">
      <c r="C602" s="254"/>
      <c r="D602" s="254"/>
      <c r="E602" s="254"/>
      <c r="T602" s="254"/>
      <c r="U602" s="254"/>
    </row>
    <row r="603" spans="3:21" x14ac:dyDescent="0.25">
      <c r="C603" s="254"/>
      <c r="D603" s="254"/>
      <c r="E603" s="254"/>
      <c r="T603" s="254"/>
      <c r="U603" s="254"/>
    </row>
    <row r="604" spans="3:21" x14ac:dyDescent="0.25">
      <c r="C604" s="254"/>
      <c r="D604" s="254"/>
      <c r="E604" s="254"/>
      <c r="T604" s="254"/>
      <c r="U604" s="254"/>
    </row>
    <row r="605" spans="3:21" x14ac:dyDescent="0.25">
      <c r="C605" s="254"/>
      <c r="D605" s="254"/>
      <c r="E605" s="254"/>
      <c r="T605" s="254"/>
      <c r="U605" s="254"/>
    </row>
    <row r="606" spans="3:21" x14ac:dyDescent="0.25">
      <c r="C606" s="254"/>
      <c r="D606" s="254"/>
      <c r="E606" s="254"/>
      <c r="T606" s="254"/>
      <c r="U606" s="254"/>
    </row>
    <row r="607" spans="3:21" x14ac:dyDescent="0.25">
      <c r="C607" s="254"/>
      <c r="D607" s="254"/>
      <c r="E607" s="254"/>
      <c r="T607" s="254"/>
      <c r="U607" s="254"/>
    </row>
    <row r="608" spans="3:21" x14ac:dyDescent="0.25">
      <c r="C608" s="254"/>
      <c r="D608" s="254"/>
      <c r="E608" s="254"/>
      <c r="T608" s="254"/>
      <c r="U608" s="254"/>
    </row>
    <row r="609" spans="3:21" x14ac:dyDescent="0.25">
      <c r="C609" s="254"/>
      <c r="D609" s="254"/>
      <c r="E609" s="254"/>
      <c r="T609" s="254"/>
      <c r="U609" s="254"/>
    </row>
    <row r="610" spans="3:21" x14ac:dyDescent="0.25">
      <c r="C610" s="254"/>
      <c r="D610" s="254"/>
      <c r="E610" s="254"/>
      <c r="T610" s="254"/>
      <c r="U610" s="254"/>
    </row>
    <row r="611" spans="3:21" x14ac:dyDescent="0.25">
      <c r="C611" s="254"/>
      <c r="D611" s="254"/>
      <c r="E611" s="254"/>
      <c r="T611" s="254"/>
      <c r="U611" s="254"/>
    </row>
    <row r="612" spans="3:21" x14ac:dyDescent="0.25">
      <c r="C612" s="254"/>
      <c r="D612" s="254"/>
      <c r="E612" s="254"/>
      <c r="T612" s="254"/>
      <c r="U612" s="254"/>
    </row>
    <row r="613" spans="3:21" x14ac:dyDescent="0.25">
      <c r="C613" s="254"/>
      <c r="D613" s="254"/>
      <c r="E613" s="254"/>
      <c r="T613" s="254"/>
      <c r="U613" s="254"/>
    </row>
    <row r="614" spans="3:21" x14ac:dyDescent="0.25">
      <c r="C614" s="254"/>
      <c r="D614" s="254"/>
      <c r="E614" s="254"/>
      <c r="T614" s="254"/>
      <c r="U614" s="254"/>
    </row>
    <row r="615" spans="3:21" x14ac:dyDescent="0.25">
      <c r="C615" s="254"/>
      <c r="D615" s="254"/>
      <c r="E615" s="254"/>
      <c r="T615" s="254"/>
      <c r="U615" s="254"/>
    </row>
    <row r="616" spans="3:21" x14ac:dyDescent="0.25">
      <c r="C616" s="254"/>
      <c r="D616" s="254"/>
      <c r="E616" s="254"/>
      <c r="T616" s="254"/>
      <c r="U616" s="254"/>
    </row>
    <row r="617" spans="3:21" x14ac:dyDescent="0.25">
      <c r="C617" s="254"/>
      <c r="D617" s="254"/>
      <c r="E617" s="254"/>
      <c r="T617" s="254"/>
      <c r="U617" s="254"/>
    </row>
    <row r="618" spans="3:21" x14ac:dyDescent="0.25">
      <c r="C618" s="254"/>
      <c r="D618" s="254"/>
      <c r="E618" s="254"/>
      <c r="T618" s="254"/>
      <c r="U618" s="254"/>
    </row>
    <row r="619" spans="3:21" x14ac:dyDescent="0.25">
      <c r="C619" s="254"/>
      <c r="D619" s="254"/>
      <c r="E619" s="254"/>
      <c r="T619" s="254"/>
      <c r="U619" s="254"/>
    </row>
    <row r="620" spans="3:21" x14ac:dyDescent="0.25">
      <c r="C620" s="254"/>
      <c r="D620" s="254"/>
      <c r="E620" s="254"/>
      <c r="T620" s="254"/>
      <c r="U620" s="254"/>
    </row>
    <row r="621" spans="3:21" x14ac:dyDescent="0.25">
      <c r="C621" s="254"/>
      <c r="D621" s="254"/>
      <c r="E621" s="254"/>
      <c r="T621" s="254"/>
      <c r="U621" s="254"/>
    </row>
    <row r="622" spans="3:21" x14ac:dyDescent="0.25">
      <c r="C622" s="254"/>
      <c r="D622" s="254"/>
      <c r="E622" s="254"/>
      <c r="T622" s="254"/>
      <c r="U622" s="254"/>
    </row>
    <row r="623" spans="3:21" x14ac:dyDescent="0.25">
      <c r="C623" s="254"/>
      <c r="D623" s="254"/>
      <c r="E623" s="254"/>
      <c r="T623" s="254"/>
      <c r="U623" s="254"/>
    </row>
    <row r="624" spans="3:21" x14ac:dyDescent="0.25">
      <c r="C624" s="254"/>
      <c r="D624" s="254"/>
      <c r="E624" s="254"/>
      <c r="T624" s="254"/>
      <c r="U624" s="254"/>
    </row>
    <row r="625" spans="3:21" x14ac:dyDescent="0.25">
      <c r="C625" s="254"/>
      <c r="D625" s="254"/>
      <c r="E625" s="254"/>
      <c r="T625" s="254"/>
      <c r="U625" s="254"/>
    </row>
    <row r="626" spans="3:21" x14ac:dyDescent="0.25">
      <c r="C626" s="254"/>
      <c r="D626" s="254"/>
      <c r="E626" s="254"/>
      <c r="T626" s="254"/>
      <c r="U626" s="254"/>
    </row>
    <row r="627" spans="3:21" x14ac:dyDescent="0.25">
      <c r="C627" s="254"/>
      <c r="D627" s="254"/>
      <c r="E627" s="254"/>
      <c r="T627" s="254"/>
      <c r="U627" s="254"/>
    </row>
    <row r="628" spans="3:21" x14ac:dyDescent="0.25">
      <c r="C628" s="254"/>
      <c r="D628" s="254"/>
      <c r="E628" s="254"/>
      <c r="T628" s="254"/>
      <c r="U628" s="254"/>
    </row>
    <row r="629" spans="3:21" x14ac:dyDescent="0.25">
      <c r="C629" s="254"/>
      <c r="D629" s="254"/>
      <c r="E629" s="254"/>
      <c r="T629" s="254"/>
      <c r="U629" s="254"/>
    </row>
    <row r="630" spans="3:21" x14ac:dyDescent="0.25">
      <c r="C630" s="254"/>
      <c r="D630" s="254"/>
      <c r="E630" s="254"/>
      <c r="T630" s="254"/>
      <c r="U630" s="254"/>
    </row>
    <row r="631" spans="3:21" x14ac:dyDescent="0.25">
      <c r="C631" s="254"/>
      <c r="D631" s="254"/>
      <c r="E631" s="254"/>
      <c r="T631" s="254"/>
      <c r="U631" s="254"/>
    </row>
    <row r="632" spans="3:21" x14ac:dyDescent="0.25">
      <c r="C632" s="254"/>
      <c r="D632" s="254"/>
      <c r="E632" s="254"/>
      <c r="T632" s="254"/>
      <c r="U632" s="254"/>
    </row>
    <row r="633" spans="3:21" x14ac:dyDescent="0.25">
      <c r="C633" s="254"/>
      <c r="D633" s="254"/>
      <c r="E633" s="254"/>
      <c r="T633" s="254"/>
      <c r="U633" s="254"/>
    </row>
    <row r="634" spans="3:21" x14ac:dyDescent="0.25">
      <c r="C634" s="254"/>
      <c r="D634" s="254"/>
      <c r="E634" s="254"/>
      <c r="T634" s="254"/>
      <c r="U634" s="254"/>
    </row>
    <row r="635" spans="3:21" x14ac:dyDescent="0.25">
      <c r="C635" s="254"/>
      <c r="D635" s="254"/>
      <c r="E635" s="254"/>
      <c r="T635" s="254"/>
      <c r="U635" s="254"/>
    </row>
    <row r="636" spans="3:21" x14ac:dyDescent="0.25">
      <c r="C636" s="254"/>
      <c r="D636" s="254"/>
      <c r="E636" s="254"/>
      <c r="T636" s="254"/>
      <c r="U636" s="254"/>
    </row>
    <row r="637" spans="3:21" x14ac:dyDescent="0.25">
      <c r="C637" s="254"/>
      <c r="D637" s="254"/>
      <c r="E637" s="254"/>
      <c r="T637" s="254"/>
      <c r="U637" s="254"/>
    </row>
    <row r="638" spans="3:21" x14ac:dyDescent="0.25">
      <c r="C638" s="254"/>
      <c r="D638" s="254"/>
      <c r="E638" s="254"/>
      <c r="T638" s="254"/>
      <c r="U638" s="254"/>
    </row>
    <row r="639" spans="3:21" x14ac:dyDescent="0.25">
      <c r="C639" s="254"/>
      <c r="D639" s="254"/>
      <c r="E639" s="254"/>
      <c r="T639" s="254"/>
      <c r="U639" s="254"/>
    </row>
    <row r="640" spans="3:21" x14ac:dyDescent="0.25">
      <c r="C640" s="254"/>
      <c r="D640" s="254"/>
      <c r="E640" s="254"/>
      <c r="T640" s="254"/>
      <c r="U640" s="254"/>
    </row>
    <row r="641" spans="3:21" x14ac:dyDescent="0.25">
      <c r="C641" s="254"/>
      <c r="D641" s="254"/>
      <c r="E641" s="254"/>
      <c r="T641" s="254"/>
      <c r="U641" s="254"/>
    </row>
    <row r="642" spans="3:21" x14ac:dyDescent="0.25">
      <c r="C642" s="254"/>
      <c r="D642" s="254"/>
      <c r="E642" s="254"/>
      <c r="T642" s="254"/>
      <c r="U642" s="254"/>
    </row>
    <row r="643" spans="3:21" x14ac:dyDescent="0.25">
      <c r="C643" s="254"/>
      <c r="D643" s="254"/>
      <c r="E643" s="254"/>
      <c r="T643" s="254"/>
      <c r="U643" s="254"/>
    </row>
    <row r="644" spans="3:21" x14ac:dyDescent="0.25">
      <c r="C644" s="254"/>
      <c r="D644" s="254"/>
      <c r="E644" s="254"/>
      <c r="T644" s="254"/>
      <c r="U644" s="254"/>
    </row>
    <row r="645" spans="3:21" x14ac:dyDescent="0.25">
      <c r="C645" s="254"/>
      <c r="D645" s="254"/>
      <c r="E645" s="254"/>
      <c r="T645" s="254"/>
      <c r="U645" s="254"/>
    </row>
    <row r="646" spans="3:21" x14ac:dyDescent="0.25">
      <c r="C646" s="254"/>
      <c r="D646" s="254"/>
      <c r="E646" s="254"/>
      <c r="T646" s="254"/>
      <c r="U646" s="254"/>
    </row>
    <row r="647" spans="3:21" x14ac:dyDescent="0.25">
      <c r="C647" s="254"/>
      <c r="D647" s="254"/>
      <c r="E647" s="254"/>
      <c r="T647" s="254"/>
      <c r="U647" s="254"/>
    </row>
    <row r="648" spans="3:21" x14ac:dyDescent="0.25">
      <c r="C648" s="254"/>
      <c r="D648" s="254"/>
      <c r="E648" s="254"/>
      <c r="T648" s="254"/>
      <c r="U648" s="254"/>
    </row>
    <row r="649" spans="3:21" x14ac:dyDescent="0.25">
      <c r="C649" s="254"/>
      <c r="D649" s="254"/>
      <c r="E649" s="254"/>
      <c r="T649" s="254"/>
      <c r="U649" s="254"/>
    </row>
    <row r="650" spans="3:21" x14ac:dyDescent="0.25">
      <c r="C650" s="254"/>
      <c r="D650" s="254"/>
      <c r="E650" s="254"/>
      <c r="T650" s="254"/>
      <c r="U650" s="254"/>
    </row>
    <row r="651" spans="3:21" x14ac:dyDescent="0.25">
      <c r="C651" s="254"/>
      <c r="D651" s="254"/>
      <c r="E651" s="254"/>
      <c r="T651" s="254"/>
      <c r="U651" s="254"/>
    </row>
    <row r="652" spans="3:21" x14ac:dyDescent="0.25">
      <c r="C652" s="254"/>
      <c r="D652" s="254"/>
      <c r="E652" s="254"/>
      <c r="T652" s="254"/>
      <c r="U652" s="254"/>
    </row>
    <row r="653" spans="3:21" x14ac:dyDescent="0.25">
      <c r="C653" s="254"/>
      <c r="D653" s="254"/>
      <c r="E653" s="254"/>
      <c r="T653" s="254"/>
      <c r="U653" s="254"/>
    </row>
    <row r="654" spans="3:21" x14ac:dyDescent="0.25">
      <c r="C654" s="254"/>
      <c r="D654" s="254"/>
      <c r="E654" s="254"/>
      <c r="T654" s="254"/>
      <c r="U654" s="254"/>
    </row>
    <row r="655" spans="3:21" x14ac:dyDescent="0.25">
      <c r="C655" s="254"/>
      <c r="D655" s="254"/>
      <c r="E655" s="254"/>
      <c r="T655" s="254"/>
      <c r="U655" s="254"/>
    </row>
    <row r="656" spans="3:21" x14ac:dyDescent="0.25">
      <c r="C656" s="254"/>
      <c r="D656" s="254"/>
      <c r="E656" s="254"/>
      <c r="T656" s="254"/>
      <c r="U656" s="254"/>
    </row>
    <row r="657" spans="3:21" x14ac:dyDescent="0.25">
      <c r="C657" s="254"/>
      <c r="D657" s="254"/>
      <c r="E657" s="254"/>
      <c r="T657" s="254"/>
      <c r="U657" s="254"/>
    </row>
    <row r="658" spans="3:21" x14ac:dyDescent="0.25">
      <c r="C658" s="254"/>
      <c r="D658" s="254"/>
      <c r="E658" s="254"/>
      <c r="T658" s="254"/>
      <c r="U658" s="254"/>
    </row>
    <row r="659" spans="3:21" x14ac:dyDescent="0.25">
      <c r="C659" s="254"/>
      <c r="D659" s="254"/>
      <c r="E659" s="254"/>
      <c r="T659" s="254"/>
      <c r="U659" s="254"/>
    </row>
    <row r="660" spans="3:21" x14ac:dyDescent="0.25">
      <c r="C660" s="254"/>
      <c r="D660" s="254"/>
      <c r="E660" s="254"/>
      <c r="T660" s="254"/>
      <c r="U660" s="254"/>
    </row>
    <row r="661" spans="3:21" x14ac:dyDescent="0.25">
      <c r="C661" s="254"/>
      <c r="D661" s="254"/>
      <c r="E661" s="254"/>
      <c r="T661" s="254"/>
      <c r="U661" s="254"/>
    </row>
    <row r="662" spans="3:21" x14ac:dyDescent="0.25">
      <c r="C662" s="254"/>
      <c r="D662" s="254"/>
      <c r="E662" s="254"/>
      <c r="T662" s="254"/>
      <c r="U662" s="254"/>
    </row>
    <row r="663" spans="3:21" x14ac:dyDescent="0.25">
      <c r="C663" s="254"/>
      <c r="D663" s="254"/>
      <c r="E663" s="254"/>
      <c r="T663" s="254"/>
      <c r="U663" s="254"/>
    </row>
    <row r="664" spans="3:21" x14ac:dyDescent="0.25">
      <c r="C664" s="254"/>
      <c r="D664" s="254"/>
      <c r="E664" s="254"/>
      <c r="T664" s="254"/>
      <c r="U664" s="254"/>
    </row>
    <row r="665" spans="3:21" x14ac:dyDescent="0.25">
      <c r="C665" s="254"/>
      <c r="D665" s="254"/>
      <c r="E665" s="254"/>
      <c r="T665" s="254"/>
      <c r="U665" s="254"/>
    </row>
    <row r="666" spans="3:21" x14ac:dyDescent="0.25">
      <c r="C666" s="254"/>
      <c r="D666" s="254"/>
      <c r="E666" s="254"/>
      <c r="T666" s="254"/>
      <c r="U666" s="254"/>
    </row>
    <row r="667" spans="3:21" x14ac:dyDescent="0.25">
      <c r="C667" s="254"/>
      <c r="D667" s="254"/>
      <c r="E667" s="254"/>
      <c r="T667" s="254"/>
      <c r="U667" s="254"/>
    </row>
    <row r="668" spans="3:21" x14ac:dyDescent="0.25">
      <c r="C668" s="254"/>
      <c r="D668" s="254"/>
      <c r="E668" s="254"/>
      <c r="T668" s="254"/>
      <c r="U668" s="254"/>
    </row>
    <row r="669" spans="3:21" x14ac:dyDescent="0.25">
      <c r="C669" s="254"/>
      <c r="D669" s="254"/>
      <c r="E669" s="254"/>
      <c r="T669" s="254"/>
      <c r="U669" s="254"/>
    </row>
    <row r="670" spans="3:21" x14ac:dyDescent="0.25">
      <c r="C670" s="254"/>
      <c r="D670" s="254"/>
      <c r="E670" s="254"/>
      <c r="T670" s="254"/>
      <c r="U670" s="254"/>
    </row>
    <row r="671" spans="3:21" x14ac:dyDescent="0.25">
      <c r="C671" s="254"/>
      <c r="D671" s="254"/>
      <c r="E671" s="254"/>
      <c r="T671" s="254"/>
      <c r="U671" s="254"/>
    </row>
    <row r="672" spans="3:21" x14ac:dyDescent="0.25">
      <c r="C672" s="254"/>
      <c r="D672" s="254"/>
      <c r="E672" s="254"/>
      <c r="T672" s="254"/>
      <c r="U672" s="254"/>
    </row>
    <row r="673" spans="3:21" x14ac:dyDescent="0.25">
      <c r="C673" s="254"/>
      <c r="D673" s="254"/>
      <c r="E673" s="254"/>
      <c r="T673" s="254"/>
      <c r="U673" s="254"/>
    </row>
    <row r="674" spans="3:21" x14ac:dyDescent="0.25">
      <c r="C674" s="254"/>
      <c r="D674" s="254"/>
      <c r="E674" s="254"/>
      <c r="T674" s="254"/>
      <c r="U674" s="254"/>
    </row>
    <row r="675" spans="3:21" x14ac:dyDescent="0.25">
      <c r="C675" s="254"/>
      <c r="D675" s="254"/>
      <c r="E675" s="254"/>
      <c r="T675" s="254"/>
      <c r="U675" s="254"/>
    </row>
    <row r="676" spans="3:21" x14ac:dyDescent="0.25">
      <c r="C676" s="254"/>
      <c r="D676" s="254"/>
      <c r="E676" s="254"/>
      <c r="T676" s="254"/>
      <c r="U676" s="254"/>
    </row>
    <row r="677" spans="3:21" x14ac:dyDescent="0.25">
      <c r="C677" s="254"/>
      <c r="D677" s="254"/>
      <c r="E677" s="254"/>
      <c r="T677" s="254"/>
      <c r="U677" s="254"/>
    </row>
    <row r="678" spans="3:21" x14ac:dyDescent="0.25">
      <c r="C678" s="254"/>
      <c r="D678" s="254"/>
      <c r="E678" s="254"/>
      <c r="T678" s="254"/>
      <c r="U678" s="254"/>
    </row>
    <row r="679" spans="3:21" x14ac:dyDescent="0.25">
      <c r="C679" s="254"/>
      <c r="D679" s="254"/>
      <c r="E679" s="254"/>
      <c r="T679" s="254"/>
      <c r="U679" s="254"/>
    </row>
    <row r="680" spans="3:21" x14ac:dyDescent="0.25">
      <c r="C680" s="254"/>
      <c r="D680" s="254"/>
      <c r="E680" s="254"/>
      <c r="T680" s="254"/>
      <c r="U680" s="254"/>
    </row>
    <row r="681" spans="3:21" x14ac:dyDescent="0.25">
      <c r="C681" s="254"/>
      <c r="D681" s="254"/>
      <c r="E681" s="254"/>
      <c r="T681" s="254"/>
      <c r="U681" s="254"/>
    </row>
    <row r="682" spans="3:21" x14ac:dyDescent="0.25">
      <c r="C682" s="254"/>
      <c r="D682" s="254"/>
      <c r="E682" s="254"/>
      <c r="T682" s="254"/>
      <c r="U682" s="254"/>
    </row>
    <row r="683" spans="3:21" x14ac:dyDescent="0.25">
      <c r="C683" s="254"/>
      <c r="D683" s="254"/>
      <c r="E683" s="254"/>
      <c r="T683" s="254"/>
      <c r="U683" s="254"/>
    </row>
    <row r="684" spans="3:21" x14ac:dyDescent="0.25">
      <c r="C684" s="254"/>
      <c r="D684" s="254"/>
      <c r="E684" s="254"/>
      <c r="T684" s="254"/>
      <c r="U684" s="254"/>
    </row>
    <row r="685" spans="3:21" x14ac:dyDescent="0.25">
      <c r="C685" s="254"/>
      <c r="D685" s="254"/>
      <c r="E685" s="254"/>
      <c r="T685" s="254"/>
      <c r="U685" s="254"/>
    </row>
    <row r="686" spans="3:21" x14ac:dyDescent="0.25">
      <c r="C686" s="254"/>
      <c r="D686" s="254"/>
      <c r="E686" s="254"/>
      <c r="T686" s="254"/>
      <c r="U686" s="254"/>
    </row>
    <row r="687" spans="3:21" x14ac:dyDescent="0.25">
      <c r="C687" s="254"/>
      <c r="D687" s="254"/>
      <c r="E687" s="254"/>
      <c r="T687" s="254"/>
      <c r="U687" s="254"/>
    </row>
    <row r="688" spans="3:21" x14ac:dyDescent="0.25">
      <c r="C688" s="254"/>
      <c r="D688" s="254"/>
      <c r="E688" s="254"/>
      <c r="T688" s="254"/>
      <c r="U688" s="254"/>
    </row>
    <row r="689" spans="3:21" x14ac:dyDescent="0.25">
      <c r="C689" s="254"/>
      <c r="D689" s="254"/>
      <c r="E689" s="254"/>
      <c r="T689" s="254"/>
      <c r="U689" s="254"/>
    </row>
    <row r="690" spans="3:21" x14ac:dyDescent="0.25">
      <c r="C690" s="254"/>
      <c r="D690" s="254"/>
      <c r="E690" s="254"/>
      <c r="T690" s="254"/>
      <c r="U690" s="254"/>
    </row>
    <row r="691" spans="3:21" x14ac:dyDescent="0.25">
      <c r="C691" s="254"/>
      <c r="D691" s="254"/>
      <c r="E691" s="254"/>
      <c r="T691" s="254"/>
      <c r="U691" s="254"/>
    </row>
    <row r="692" spans="3:21" x14ac:dyDescent="0.25">
      <c r="C692" s="254"/>
      <c r="D692" s="254"/>
      <c r="E692" s="254"/>
      <c r="T692" s="254"/>
      <c r="U692" s="254"/>
    </row>
    <row r="693" spans="3:21" x14ac:dyDescent="0.25">
      <c r="C693" s="254"/>
      <c r="D693" s="254"/>
      <c r="E693" s="254"/>
      <c r="T693" s="254"/>
      <c r="U693" s="254"/>
    </row>
    <row r="694" spans="3:21" x14ac:dyDescent="0.25">
      <c r="C694" s="254"/>
      <c r="D694" s="254"/>
      <c r="E694" s="254"/>
      <c r="T694" s="254"/>
      <c r="U694" s="254"/>
    </row>
    <row r="695" spans="3:21" x14ac:dyDescent="0.25">
      <c r="C695" s="254"/>
      <c r="D695" s="254"/>
      <c r="E695" s="254"/>
      <c r="T695" s="254"/>
      <c r="U695" s="254"/>
    </row>
    <row r="696" spans="3:21" x14ac:dyDescent="0.25">
      <c r="C696" s="254"/>
      <c r="D696" s="254"/>
      <c r="E696" s="254"/>
      <c r="T696" s="254"/>
      <c r="U696" s="254"/>
    </row>
    <row r="697" spans="3:21" x14ac:dyDescent="0.25">
      <c r="C697" s="254"/>
      <c r="D697" s="254"/>
      <c r="E697" s="254"/>
      <c r="T697" s="254"/>
      <c r="U697" s="254"/>
    </row>
    <row r="698" spans="3:21" x14ac:dyDescent="0.25">
      <c r="C698" s="254"/>
      <c r="D698" s="254"/>
      <c r="E698" s="254"/>
      <c r="T698" s="254"/>
      <c r="U698" s="254"/>
    </row>
    <row r="699" spans="3:21" x14ac:dyDescent="0.25">
      <c r="C699" s="254"/>
      <c r="D699" s="254"/>
      <c r="E699" s="254"/>
      <c r="T699" s="254"/>
      <c r="U699" s="254"/>
    </row>
    <row r="700" spans="3:21" x14ac:dyDescent="0.25">
      <c r="C700" s="254"/>
      <c r="D700" s="254"/>
      <c r="E700" s="254"/>
      <c r="T700" s="254"/>
      <c r="U700" s="254"/>
    </row>
    <row r="701" spans="3:21" x14ac:dyDescent="0.25">
      <c r="C701" s="254"/>
      <c r="D701" s="254"/>
      <c r="E701" s="254"/>
      <c r="T701" s="254"/>
      <c r="U701" s="254"/>
    </row>
    <row r="702" spans="3:21" x14ac:dyDescent="0.25">
      <c r="C702" s="254"/>
      <c r="D702" s="254"/>
      <c r="E702" s="254"/>
      <c r="T702" s="254"/>
      <c r="U702" s="254"/>
    </row>
    <row r="703" spans="3:21" x14ac:dyDescent="0.25">
      <c r="C703" s="254"/>
      <c r="D703" s="254"/>
      <c r="E703" s="254"/>
      <c r="T703" s="254"/>
      <c r="U703" s="254"/>
    </row>
    <row r="704" spans="3:21" x14ac:dyDescent="0.25">
      <c r="C704" s="254"/>
      <c r="D704" s="254"/>
      <c r="E704" s="254"/>
      <c r="T704" s="254"/>
      <c r="U704" s="254"/>
    </row>
    <row r="705" spans="3:21" x14ac:dyDescent="0.25">
      <c r="C705" s="254"/>
      <c r="D705" s="254"/>
      <c r="E705" s="254"/>
      <c r="T705" s="254"/>
      <c r="U705" s="254"/>
    </row>
    <row r="706" spans="3:21" x14ac:dyDescent="0.25">
      <c r="C706" s="254"/>
      <c r="D706" s="254"/>
      <c r="E706" s="254"/>
      <c r="T706" s="254"/>
      <c r="U706" s="254"/>
    </row>
    <row r="707" spans="3:21" x14ac:dyDescent="0.25">
      <c r="C707" s="254"/>
      <c r="D707" s="254"/>
      <c r="E707" s="254"/>
      <c r="T707" s="254"/>
      <c r="U707" s="254"/>
    </row>
    <row r="708" spans="3:21" x14ac:dyDescent="0.25">
      <c r="C708" s="254"/>
      <c r="D708" s="254"/>
      <c r="E708" s="254"/>
      <c r="T708" s="254"/>
      <c r="U708" s="254"/>
    </row>
    <row r="709" spans="3:21" x14ac:dyDescent="0.25">
      <c r="C709" s="254"/>
      <c r="D709" s="254"/>
      <c r="E709" s="254"/>
      <c r="T709" s="254"/>
      <c r="U709" s="254"/>
    </row>
    <row r="710" spans="3:21" x14ac:dyDescent="0.25">
      <c r="C710" s="254"/>
      <c r="D710" s="254"/>
      <c r="E710" s="254"/>
      <c r="T710" s="254"/>
      <c r="U710" s="254"/>
    </row>
    <row r="711" spans="3:21" x14ac:dyDescent="0.25">
      <c r="C711" s="254"/>
      <c r="D711" s="254"/>
      <c r="E711" s="254"/>
      <c r="T711" s="254"/>
      <c r="U711" s="254"/>
    </row>
    <row r="712" spans="3:21" x14ac:dyDescent="0.25">
      <c r="C712" s="254"/>
      <c r="D712" s="254"/>
      <c r="E712" s="254"/>
      <c r="T712" s="254"/>
      <c r="U712" s="254"/>
    </row>
    <row r="713" spans="3:21" x14ac:dyDescent="0.25">
      <c r="C713" s="254"/>
      <c r="D713" s="254"/>
      <c r="E713" s="254"/>
      <c r="T713" s="254"/>
      <c r="U713" s="254"/>
    </row>
    <row r="714" spans="3:21" x14ac:dyDescent="0.25">
      <c r="C714" s="254"/>
      <c r="D714" s="254"/>
      <c r="E714" s="254"/>
      <c r="T714" s="254"/>
      <c r="U714" s="254"/>
    </row>
    <row r="715" spans="3:21" x14ac:dyDescent="0.25">
      <c r="C715" s="254"/>
      <c r="D715" s="254"/>
      <c r="E715" s="254"/>
      <c r="T715" s="254"/>
      <c r="U715" s="254"/>
    </row>
    <row r="716" spans="3:21" x14ac:dyDescent="0.25">
      <c r="C716" s="254"/>
      <c r="D716" s="254"/>
      <c r="E716" s="254"/>
      <c r="T716" s="254"/>
      <c r="U716" s="254"/>
    </row>
    <row r="717" spans="3:21" x14ac:dyDescent="0.25">
      <c r="C717" s="254"/>
      <c r="D717" s="254"/>
      <c r="E717" s="254"/>
      <c r="T717" s="254"/>
      <c r="U717" s="254"/>
    </row>
    <row r="718" spans="3:21" x14ac:dyDescent="0.25">
      <c r="C718" s="254"/>
      <c r="D718" s="254"/>
      <c r="E718" s="254"/>
      <c r="T718" s="254"/>
      <c r="U718" s="254"/>
    </row>
    <row r="719" spans="3:21" x14ac:dyDescent="0.25">
      <c r="C719" s="254"/>
      <c r="D719" s="254"/>
      <c r="E719" s="254"/>
      <c r="T719" s="254"/>
      <c r="U719" s="254"/>
    </row>
    <row r="720" spans="3:21" x14ac:dyDescent="0.25">
      <c r="C720" s="254"/>
      <c r="D720" s="254"/>
      <c r="E720" s="254"/>
      <c r="T720" s="254"/>
      <c r="U720" s="254"/>
    </row>
    <row r="721" spans="3:21" x14ac:dyDescent="0.25">
      <c r="C721" s="254"/>
      <c r="D721" s="254"/>
      <c r="E721" s="254"/>
      <c r="T721" s="254"/>
      <c r="U721" s="254"/>
    </row>
    <row r="722" spans="3:21" x14ac:dyDescent="0.25">
      <c r="C722" s="254"/>
      <c r="D722" s="254"/>
      <c r="E722" s="254"/>
      <c r="T722" s="254"/>
      <c r="U722" s="254"/>
    </row>
    <row r="723" spans="3:21" x14ac:dyDescent="0.25">
      <c r="C723" s="254"/>
      <c r="D723" s="254"/>
      <c r="E723" s="254"/>
      <c r="T723" s="254"/>
      <c r="U723" s="254"/>
    </row>
    <row r="724" spans="3:21" x14ac:dyDescent="0.25">
      <c r="C724" s="254"/>
      <c r="D724" s="254"/>
      <c r="E724" s="254"/>
      <c r="T724" s="254"/>
      <c r="U724" s="254"/>
    </row>
    <row r="725" spans="3:21" x14ac:dyDescent="0.25">
      <c r="C725" s="254"/>
      <c r="D725" s="254"/>
      <c r="E725" s="254"/>
      <c r="T725" s="254"/>
      <c r="U725" s="254"/>
    </row>
    <row r="726" spans="3:21" x14ac:dyDescent="0.25">
      <c r="C726" s="254"/>
      <c r="D726" s="254"/>
      <c r="E726" s="254"/>
      <c r="T726" s="254"/>
      <c r="U726" s="254"/>
    </row>
    <row r="727" spans="3:21" x14ac:dyDescent="0.25">
      <c r="C727" s="254"/>
      <c r="D727" s="254"/>
      <c r="E727" s="254"/>
      <c r="T727" s="254"/>
      <c r="U727" s="254"/>
    </row>
    <row r="728" spans="3:21" x14ac:dyDescent="0.25">
      <c r="C728" s="254"/>
      <c r="D728" s="254"/>
      <c r="E728" s="254"/>
      <c r="T728" s="254"/>
      <c r="U728" s="254"/>
    </row>
    <row r="729" spans="3:21" x14ac:dyDescent="0.25">
      <c r="C729" s="254"/>
      <c r="D729" s="254"/>
      <c r="E729" s="254"/>
      <c r="T729" s="254"/>
      <c r="U729" s="254"/>
    </row>
    <row r="730" spans="3:21" x14ac:dyDescent="0.25">
      <c r="C730" s="254"/>
      <c r="D730" s="254"/>
      <c r="E730" s="254"/>
      <c r="T730" s="254"/>
      <c r="U730" s="254"/>
    </row>
    <row r="731" spans="3:21" x14ac:dyDescent="0.25">
      <c r="C731" s="254"/>
      <c r="D731" s="254"/>
      <c r="E731" s="254"/>
      <c r="T731" s="254"/>
      <c r="U731" s="254"/>
    </row>
    <row r="732" spans="3:21" x14ac:dyDescent="0.25">
      <c r="C732" s="254"/>
      <c r="D732" s="254"/>
      <c r="E732" s="254"/>
      <c r="T732" s="254"/>
      <c r="U732" s="254"/>
    </row>
    <row r="733" spans="3:21" x14ac:dyDescent="0.25">
      <c r="C733" s="254"/>
      <c r="D733" s="254"/>
      <c r="E733" s="254"/>
      <c r="T733" s="254"/>
      <c r="U733" s="254"/>
    </row>
    <row r="734" spans="3:21" x14ac:dyDescent="0.25">
      <c r="C734" s="254"/>
      <c r="D734" s="254"/>
      <c r="E734" s="254"/>
      <c r="T734" s="254"/>
      <c r="U734" s="254"/>
    </row>
    <row r="735" spans="3:21" x14ac:dyDescent="0.25">
      <c r="C735" s="254"/>
      <c r="D735" s="254"/>
      <c r="E735" s="254"/>
      <c r="T735" s="254"/>
      <c r="U735" s="254"/>
    </row>
    <row r="736" spans="3:21" x14ac:dyDescent="0.25">
      <c r="C736" s="254"/>
      <c r="D736" s="254"/>
      <c r="E736" s="254"/>
      <c r="T736" s="254"/>
      <c r="U736" s="254"/>
    </row>
    <row r="737" spans="3:21" x14ac:dyDescent="0.25">
      <c r="C737" s="254"/>
      <c r="D737" s="254"/>
      <c r="E737" s="254"/>
      <c r="T737" s="254"/>
      <c r="U737" s="254"/>
    </row>
    <row r="738" spans="3:21" x14ac:dyDescent="0.25">
      <c r="C738" s="254"/>
      <c r="D738" s="254"/>
      <c r="E738" s="254"/>
      <c r="T738" s="254"/>
      <c r="U738" s="254"/>
    </row>
    <row r="739" spans="3:21" x14ac:dyDescent="0.25">
      <c r="C739" s="254"/>
      <c r="D739" s="254"/>
      <c r="E739" s="254"/>
      <c r="T739" s="254"/>
      <c r="U739" s="254"/>
    </row>
    <row r="740" spans="3:21" x14ac:dyDescent="0.25">
      <c r="C740" s="254"/>
      <c r="D740" s="254"/>
      <c r="E740" s="254"/>
      <c r="T740" s="254"/>
      <c r="U740" s="254"/>
    </row>
    <row r="741" spans="3:21" x14ac:dyDescent="0.25">
      <c r="C741" s="254"/>
      <c r="D741" s="254"/>
      <c r="E741" s="254"/>
      <c r="T741" s="254"/>
      <c r="U741" s="254"/>
    </row>
    <row r="742" spans="3:21" x14ac:dyDescent="0.25">
      <c r="C742" s="254"/>
      <c r="D742" s="254"/>
      <c r="E742" s="254"/>
      <c r="T742" s="254"/>
      <c r="U742" s="254"/>
    </row>
    <row r="743" spans="3:21" x14ac:dyDescent="0.25">
      <c r="C743" s="254"/>
      <c r="D743" s="254"/>
      <c r="E743" s="254"/>
      <c r="T743" s="254"/>
      <c r="U743" s="254"/>
    </row>
    <row r="744" spans="3:21" x14ac:dyDescent="0.25">
      <c r="C744" s="254"/>
      <c r="D744" s="254"/>
      <c r="E744" s="254"/>
      <c r="T744" s="254"/>
      <c r="U744" s="254"/>
    </row>
    <row r="745" spans="3:21" x14ac:dyDescent="0.25">
      <c r="C745" s="254"/>
      <c r="D745" s="254"/>
      <c r="E745" s="254"/>
      <c r="T745" s="254"/>
      <c r="U745" s="254"/>
    </row>
    <row r="746" spans="3:21" x14ac:dyDescent="0.25">
      <c r="C746" s="254"/>
      <c r="D746" s="254"/>
      <c r="E746" s="254"/>
      <c r="T746" s="254"/>
      <c r="U746" s="254"/>
    </row>
    <row r="747" spans="3:21" x14ac:dyDescent="0.25">
      <c r="C747" s="254"/>
      <c r="D747" s="254"/>
      <c r="E747" s="254"/>
      <c r="T747" s="254"/>
      <c r="U747" s="254"/>
    </row>
    <row r="748" spans="3:21" x14ac:dyDescent="0.25">
      <c r="C748" s="254"/>
      <c r="D748" s="254"/>
      <c r="E748" s="254"/>
      <c r="T748" s="254"/>
      <c r="U748" s="254"/>
    </row>
    <row r="749" spans="3:21" x14ac:dyDescent="0.25">
      <c r="C749" s="254"/>
      <c r="D749" s="254"/>
      <c r="E749" s="254"/>
      <c r="T749" s="254"/>
      <c r="U749" s="254"/>
    </row>
    <row r="750" spans="3:21" x14ac:dyDescent="0.25">
      <c r="C750" s="254"/>
      <c r="D750" s="254"/>
      <c r="E750" s="254"/>
      <c r="T750" s="254"/>
      <c r="U750" s="254"/>
    </row>
    <row r="751" spans="3:21" x14ac:dyDescent="0.25">
      <c r="C751" s="254"/>
      <c r="D751" s="254"/>
      <c r="E751" s="254"/>
      <c r="T751" s="254"/>
      <c r="U751" s="254"/>
    </row>
    <row r="752" spans="3:21" x14ac:dyDescent="0.25">
      <c r="C752" s="254"/>
      <c r="D752" s="254"/>
      <c r="E752" s="254"/>
      <c r="T752" s="254"/>
      <c r="U752" s="254"/>
    </row>
    <row r="753" spans="3:21" x14ac:dyDescent="0.25">
      <c r="C753" s="254"/>
      <c r="D753" s="254"/>
      <c r="E753" s="254"/>
      <c r="T753" s="254"/>
      <c r="U753" s="254"/>
    </row>
    <row r="754" spans="3:21" x14ac:dyDescent="0.25">
      <c r="C754" s="254"/>
      <c r="D754" s="254"/>
      <c r="E754" s="254"/>
      <c r="T754" s="254"/>
      <c r="U754" s="254"/>
    </row>
    <row r="755" spans="3:21" x14ac:dyDescent="0.25">
      <c r="C755" s="254"/>
      <c r="D755" s="254"/>
      <c r="E755" s="254"/>
      <c r="T755" s="254"/>
      <c r="U755" s="254"/>
    </row>
    <row r="756" spans="3:21" x14ac:dyDescent="0.25">
      <c r="C756" s="254"/>
      <c r="D756" s="254"/>
      <c r="E756" s="254"/>
      <c r="T756" s="254"/>
      <c r="U756" s="254"/>
    </row>
    <row r="757" spans="3:21" x14ac:dyDescent="0.25">
      <c r="C757" s="254"/>
      <c r="D757" s="254"/>
      <c r="E757" s="254"/>
      <c r="T757" s="254"/>
      <c r="U757" s="254"/>
    </row>
    <row r="758" spans="3:21" x14ac:dyDescent="0.25">
      <c r="C758" s="254"/>
      <c r="D758" s="254"/>
      <c r="E758" s="254"/>
      <c r="T758" s="254"/>
      <c r="U758" s="254"/>
    </row>
    <row r="759" spans="3:21" x14ac:dyDescent="0.25">
      <c r="C759" s="254"/>
      <c r="D759" s="254"/>
      <c r="E759" s="254"/>
      <c r="T759" s="254"/>
      <c r="U759" s="254"/>
    </row>
    <row r="760" spans="3:21" x14ac:dyDescent="0.25">
      <c r="C760" s="254"/>
      <c r="D760" s="254"/>
      <c r="E760" s="254"/>
      <c r="T760" s="254"/>
      <c r="U760" s="254"/>
    </row>
    <row r="761" spans="3:21" x14ac:dyDescent="0.25">
      <c r="C761" s="254"/>
      <c r="D761" s="254"/>
      <c r="E761" s="254"/>
      <c r="T761" s="254"/>
      <c r="U761" s="254"/>
    </row>
    <row r="762" spans="3:21" x14ac:dyDescent="0.25">
      <c r="C762" s="254"/>
      <c r="D762" s="254"/>
      <c r="E762" s="254"/>
      <c r="T762" s="254"/>
      <c r="U762" s="254"/>
    </row>
    <row r="763" spans="3:21" x14ac:dyDescent="0.25">
      <c r="C763" s="254"/>
      <c r="D763" s="254"/>
      <c r="E763" s="254"/>
      <c r="T763" s="254"/>
      <c r="U763" s="254"/>
    </row>
    <row r="764" spans="3:21" x14ac:dyDescent="0.25">
      <c r="C764" s="254"/>
      <c r="D764" s="254"/>
      <c r="E764" s="254"/>
      <c r="T764" s="254"/>
      <c r="U764" s="254"/>
    </row>
    <row r="765" spans="3:21" x14ac:dyDescent="0.25">
      <c r="C765" s="254"/>
      <c r="D765" s="254"/>
      <c r="E765" s="254"/>
      <c r="T765" s="254"/>
      <c r="U765" s="254"/>
    </row>
    <row r="766" spans="3:21" x14ac:dyDescent="0.25">
      <c r="C766" s="254"/>
      <c r="D766" s="254"/>
      <c r="E766" s="254"/>
      <c r="T766" s="254"/>
      <c r="U766" s="254"/>
    </row>
    <row r="767" spans="3:21" x14ac:dyDescent="0.25">
      <c r="C767" s="254"/>
      <c r="D767" s="254"/>
      <c r="E767" s="254"/>
      <c r="T767" s="254"/>
      <c r="U767" s="254"/>
    </row>
    <row r="768" spans="3:21" x14ac:dyDescent="0.25">
      <c r="C768" s="254"/>
      <c r="D768" s="254"/>
      <c r="E768" s="254"/>
      <c r="T768" s="254"/>
      <c r="U768" s="254"/>
    </row>
    <row r="769" spans="3:21" x14ac:dyDescent="0.25">
      <c r="C769" s="254"/>
      <c r="D769" s="254"/>
      <c r="E769" s="254"/>
      <c r="T769" s="254"/>
      <c r="U769" s="254"/>
    </row>
    <row r="770" spans="3:21" x14ac:dyDescent="0.25">
      <c r="C770" s="254"/>
      <c r="D770" s="254"/>
      <c r="E770" s="254"/>
      <c r="T770" s="254"/>
      <c r="U770" s="254"/>
    </row>
    <row r="771" spans="3:21" x14ac:dyDescent="0.25">
      <c r="C771" s="254"/>
      <c r="D771" s="254"/>
      <c r="E771" s="254"/>
      <c r="T771" s="254"/>
      <c r="U771" s="254"/>
    </row>
    <row r="772" spans="3:21" x14ac:dyDescent="0.25">
      <c r="C772" s="254"/>
      <c r="D772" s="254"/>
      <c r="E772" s="254"/>
      <c r="T772" s="254"/>
      <c r="U772" s="254"/>
    </row>
    <row r="773" spans="3:21" x14ac:dyDescent="0.25">
      <c r="C773" s="254"/>
      <c r="D773" s="254"/>
      <c r="E773" s="254"/>
      <c r="T773" s="254"/>
      <c r="U773" s="254"/>
    </row>
    <row r="774" spans="3:21" x14ac:dyDescent="0.25">
      <c r="C774" s="254"/>
      <c r="D774" s="254"/>
      <c r="E774" s="254"/>
      <c r="T774" s="254"/>
      <c r="U774" s="254"/>
    </row>
    <row r="775" spans="3:21" x14ac:dyDescent="0.25">
      <c r="C775" s="254"/>
      <c r="D775" s="254"/>
      <c r="E775" s="254"/>
      <c r="T775" s="254"/>
      <c r="U775" s="254"/>
    </row>
    <row r="776" spans="3:21" x14ac:dyDescent="0.25">
      <c r="C776" s="254"/>
      <c r="D776" s="254"/>
      <c r="E776" s="254"/>
      <c r="T776" s="254"/>
      <c r="U776" s="254"/>
    </row>
    <row r="777" spans="3:21" x14ac:dyDescent="0.25">
      <c r="C777" s="254"/>
      <c r="D777" s="254"/>
      <c r="E777" s="254"/>
      <c r="T777" s="254"/>
      <c r="U777" s="254"/>
    </row>
    <row r="778" spans="3:21" x14ac:dyDescent="0.25">
      <c r="C778" s="254"/>
      <c r="D778" s="254"/>
      <c r="E778" s="254"/>
      <c r="T778" s="254"/>
      <c r="U778" s="254"/>
    </row>
    <row r="779" spans="3:21" x14ac:dyDescent="0.25">
      <c r="C779" s="254"/>
      <c r="D779" s="254"/>
      <c r="E779" s="254"/>
      <c r="T779" s="254"/>
      <c r="U779" s="254"/>
    </row>
    <row r="780" spans="3:21" x14ac:dyDescent="0.25">
      <c r="C780" s="254"/>
      <c r="D780" s="254"/>
      <c r="E780" s="254"/>
      <c r="T780" s="254"/>
      <c r="U780" s="254"/>
    </row>
    <row r="781" spans="3:21" x14ac:dyDescent="0.25">
      <c r="C781" s="254"/>
      <c r="D781" s="254"/>
      <c r="E781" s="254"/>
      <c r="T781" s="254"/>
      <c r="U781" s="254"/>
    </row>
    <row r="782" spans="3:21" x14ac:dyDescent="0.25">
      <c r="C782" s="254"/>
      <c r="D782" s="254"/>
      <c r="E782" s="254"/>
      <c r="T782" s="254"/>
      <c r="U782" s="254"/>
    </row>
    <row r="783" spans="3:21" x14ac:dyDescent="0.25">
      <c r="C783" s="254"/>
      <c r="D783" s="254"/>
      <c r="E783" s="254"/>
      <c r="T783" s="254"/>
      <c r="U783" s="254"/>
    </row>
    <row r="784" spans="3:21" x14ac:dyDescent="0.25">
      <c r="C784" s="254"/>
      <c r="D784" s="254"/>
      <c r="E784" s="254"/>
      <c r="T784" s="254"/>
      <c r="U784" s="254"/>
    </row>
    <row r="785" spans="3:21" x14ac:dyDescent="0.25">
      <c r="C785" s="254"/>
      <c r="D785" s="254"/>
      <c r="E785" s="254"/>
      <c r="T785" s="254"/>
      <c r="U785" s="254"/>
    </row>
    <row r="786" spans="3:21" x14ac:dyDescent="0.25">
      <c r="C786" s="254"/>
      <c r="D786" s="254"/>
      <c r="E786" s="254"/>
      <c r="T786" s="254"/>
      <c r="U786" s="254"/>
    </row>
    <row r="787" spans="3:21" x14ac:dyDescent="0.25">
      <c r="C787" s="254"/>
      <c r="D787" s="254"/>
      <c r="E787" s="254"/>
      <c r="T787" s="254"/>
      <c r="U787" s="254"/>
    </row>
    <row r="788" spans="3:21" x14ac:dyDescent="0.25">
      <c r="C788" s="254"/>
      <c r="D788" s="254"/>
      <c r="E788" s="254"/>
      <c r="T788" s="254"/>
      <c r="U788" s="254"/>
    </row>
    <row r="789" spans="3:21" x14ac:dyDescent="0.25">
      <c r="C789" s="254"/>
      <c r="D789" s="254"/>
      <c r="E789" s="254"/>
      <c r="T789" s="254"/>
      <c r="U789" s="254"/>
    </row>
    <row r="790" spans="3:21" x14ac:dyDescent="0.25">
      <c r="C790" s="254"/>
      <c r="D790" s="254"/>
      <c r="E790" s="254"/>
      <c r="T790" s="254"/>
      <c r="U790" s="254"/>
    </row>
    <row r="791" spans="3:21" x14ac:dyDescent="0.25">
      <c r="C791" s="254"/>
      <c r="D791" s="254"/>
      <c r="E791" s="254"/>
      <c r="T791" s="254"/>
      <c r="U791" s="254"/>
    </row>
    <row r="792" spans="3:21" x14ac:dyDescent="0.25">
      <c r="C792" s="254"/>
      <c r="D792" s="254"/>
      <c r="E792" s="254"/>
      <c r="T792" s="254"/>
      <c r="U792" s="254"/>
    </row>
    <row r="793" spans="3:21" x14ac:dyDescent="0.25">
      <c r="C793" s="254"/>
      <c r="D793" s="254"/>
      <c r="E793" s="254"/>
      <c r="T793" s="254"/>
      <c r="U793" s="254"/>
    </row>
    <row r="794" spans="3:21" x14ac:dyDescent="0.25">
      <c r="C794" s="254"/>
      <c r="D794" s="254"/>
      <c r="E794" s="254"/>
      <c r="T794" s="254"/>
      <c r="U794" s="254"/>
    </row>
    <row r="795" spans="3:21" x14ac:dyDescent="0.25">
      <c r="C795" s="254"/>
      <c r="D795" s="254"/>
      <c r="E795" s="254"/>
      <c r="T795" s="254"/>
      <c r="U795" s="254"/>
    </row>
    <row r="796" spans="3:21" x14ac:dyDescent="0.25">
      <c r="C796" s="254"/>
      <c r="D796" s="254"/>
      <c r="E796" s="254"/>
      <c r="T796" s="254"/>
      <c r="U796" s="254"/>
    </row>
    <row r="797" spans="3:21" x14ac:dyDescent="0.25">
      <c r="C797" s="254"/>
      <c r="D797" s="254"/>
      <c r="E797" s="254"/>
      <c r="T797" s="254"/>
      <c r="U797" s="254"/>
    </row>
    <row r="798" spans="3:21" x14ac:dyDescent="0.25">
      <c r="C798" s="254"/>
      <c r="D798" s="254"/>
      <c r="E798" s="254"/>
      <c r="T798" s="254"/>
      <c r="U798" s="254"/>
    </row>
    <row r="799" spans="3:21" x14ac:dyDescent="0.25">
      <c r="C799" s="254"/>
      <c r="D799" s="254"/>
      <c r="E799" s="254"/>
      <c r="T799" s="254"/>
      <c r="U799" s="254"/>
    </row>
    <row r="800" spans="3:21" x14ac:dyDescent="0.25">
      <c r="C800" s="254"/>
      <c r="D800" s="254"/>
      <c r="E800" s="254"/>
      <c r="T800" s="254"/>
      <c r="U800" s="254"/>
    </row>
    <row r="801" spans="3:21" x14ac:dyDescent="0.25">
      <c r="C801" s="254"/>
      <c r="D801" s="254"/>
      <c r="E801" s="254"/>
      <c r="T801" s="254"/>
      <c r="U801" s="254"/>
    </row>
    <row r="802" spans="3:21" x14ac:dyDescent="0.25">
      <c r="C802" s="254"/>
      <c r="D802" s="254"/>
      <c r="E802" s="254"/>
      <c r="T802" s="254"/>
      <c r="U802" s="254"/>
    </row>
    <row r="803" spans="3:21" x14ac:dyDescent="0.25">
      <c r="C803" s="254"/>
      <c r="D803" s="254"/>
      <c r="E803" s="254"/>
      <c r="T803" s="254"/>
      <c r="U803" s="254"/>
    </row>
    <row r="804" spans="3:21" x14ac:dyDescent="0.25">
      <c r="C804" s="254"/>
      <c r="D804" s="254"/>
      <c r="E804" s="254"/>
      <c r="T804" s="254"/>
      <c r="U804" s="254"/>
    </row>
    <row r="805" spans="3:21" x14ac:dyDescent="0.25">
      <c r="C805" s="254"/>
      <c r="D805" s="254"/>
      <c r="E805" s="254"/>
      <c r="T805" s="254"/>
      <c r="U805" s="254"/>
    </row>
    <row r="806" spans="3:21" x14ac:dyDescent="0.25">
      <c r="C806" s="254"/>
      <c r="D806" s="254"/>
      <c r="E806" s="254"/>
      <c r="T806" s="254"/>
      <c r="U806" s="254"/>
    </row>
    <row r="807" spans="3:21" x14ac:dyDescent="0.25">
      <c r="C807" s="254"/>
      <c r="D807" s="254"/>
      <c r="E807" s="254"/>
      <c r="T807" s="254"/>
      <c r="U807" s="254"/>
    </row>
    <row r="808" spans="3:21" x14ac:dyDescent="0.25">
      <c r="C808" s="254"/>
      <c r="D808" s="254"/>
      <c r="E808" s="254"/>
      <c r="T808" s="254"/>
      <c r="U808" s="254"/>
    </row>
    <row r="809" spans="3:21" x14ac:dyDescent="0.25">
      <c r="C809" s="254"/>
      <c r="D809" s="254"/>
      <c r="E809" s="254"/>
      <c r="T809" s="254"/>
      <c r="U809" s="254"/>
    </row>
    <row r="810" spans="3:21" x14ac:dyDescent="0.25">
      <c r="C810" s="254"/>
      <c r="D810" s="254"/>
      <c r="E810" s="254"/>
      <c r="T810" s="254"/>
      <c r="U810" s="254"/>
    </row>
    <row r="811" spans="3:21" x14ac:dyDescent="0.25">
      <c r="C811" s="254"/>
      <c r="D811" s="254"/>
      <c r="E811" s="254"/>
      <c r="T811" s="254"/>
      <c r="U811" s="254"/>
    </row>
    <row r="812" spans="3:21" x14ac:dyDescent="0.25">
      <c r="C812" s="254"/>
      <c r="D812" s="254"/>
      <c r="E812" s="254"/>
      <c r="T812" s="254"/>
      <c r="U812" s="254"/>
    </row>
    <row r="813" spans="3:21" x14ac:dyDescent="0.25">
      <c r="C813" s="254"/>
      <c r="D813" s="254"/>
      <c r="E813" s="254"/>
      <c r="T813" s="254"/>
      <c r="U813" s="254"/>
    </row>
    <row r="814" spans="3:21" x14ac:dyDescent="0.25">
      <c r="C814" s="254"/>
      <c r="D814" s="254"/>
      <c r="E814" s="254"/>
      <c r="T814" s="254"/>
      <c r="U814" s="254"/>
    </row>
    <row r="815" spans="3:21" x14ac:dyDescent="0.25">
      <c r="C815" s="254"/>
      <c r="D815" s="254"/>
      <c r="E815" s="254"/>
      <c r="T815" s="254"/>
      <c r="U815" s="254"/>
    </row>
    <row r="816" spans="3:21" x14ac:dyDescent="0.25">
      <c r="C816" s="254"/>
      <c r="D816" s="254"/>
      <c r="E816" s="254"/>
      <c r="T816" s="254"/>
      <c r="U816" s="254"/>
    </row>
    <row r="817" spans="3:21" x14ac:dyDescent="0.25">
      <c r="C817" s="254"/>
      <c r="D817" s="254"/>
      <c r="E817" s="254"/>
      <c r="T817" s="254"/>
      <c r="U817" s="254"/>
    </row>
    <row r="818" spans="3:21" x14ac:dyDescent="0.25">
      <c r="C818" s="254"/>
      <c r="D818" s="254"/>
      <c r="E818" s="254"/>
      <c r="T818" s="254"/>
      <c r="U818" s="254"/>
    </row>
    <row r="819" spans="3:21" x14ac:dyDescent="0.25">
      <c r="C819" s="254"/>
      <c r="D819" s="254"/>
      <c r="E819" s="254"/>
      <c r="T819" s="254"/>
      <c r="U819" s="254"/>
    </row>
    <row r="820" spans="3:21" x14ac:dyDescent="0.25">
      <c r="C820" s="254"/>
      <c r="D820" s="254"/>
      <c r="E820" s="254"/>
      <c r="T820" s="254"/>
      <c r="U820" s="254"/>
    </row>
    <row r="821" spans="3:21" x14ac:dyDescent="0.25">
      <c r="C821" s="254"/>
      <c r="D821" s="254"/>
      <c r="E821" s="254"/>
      <c r="T821" s="254"/>
      <c r="U821" s="254"/>
    </row>
    <row r="822" spans="3:21" x14ac:dyDescent="0.25">
      <c r="C822" s="254"/>
      <c r="D822" s="254"/>
      <c r="E822" s="254"/>
      <c r="T822" s="254"/>
      <c r="U822" s="254"/>
    </row>
    <row r="823" spans="3:21" x14ac:dyDescent="0.25">
      <c r="C823" s="254"/>
      <c r="D823" s="254"/>
      <c r="E823" s="254"/>
      <c r="T823" s="254"/>
      <c r="U823" s="254"/>
    </row>
    <row r="824" spans="3:21" x14ac:dyDescent="0.25">
      <c r="C824" s="254"/>
      <c r="D824" s="254"/>
      <c r="E824" s="254"/>
      <c r="T824" s="254"/>
      <c r="U824" s="254"/>
    </row>
    <row r="825" spans="3:21" x14ac:dyDescent="0.25">
      <c r="C825" s="254"/>
      <c r="D825" s="254"/>
      <c r="E825" s="254"/>
      <c r="T825" s="254"/>
      <c r="U825" s="254"/>
    </row>
    <row r="826" spans="3:21" x14ac:dyDescent="0.25">
      <c r="C826" s="254"/>
      <c r="D826" s="254"/>
      <c r="E826" s="254"/>
      <c r="T826" s="254"/>
      <c r="U826" s="254"/>
    </row>
    <row r="827" spans="3:21" x14ac:dyDescent="0.25">
      <c r="C827" s="254"/>
      <c r="D827" s="254"/>
      <c r="E827" s="254"/>
      <c r="T827" s="254"/>
      <c r="U827" s="254"/>
    </row>
    <row r="828" spans="3:21" x14ac:dyDescent="0.25">
      <c r="C828" s="254"/>
      <c r="D828" s="254"/>
      <c r="E828" s="254"/>
      <c r="T828" s="254"/>
      <c r="U828" s="254"/>
    </row>
    <row r="829" spans="3:21" x14ac:dyDescent="0.25">
      <c r="C829" s="254"/>
      <c r="D829" s="254"/>
      <c r="E829" s="254"/>
      <c r="T829" s="254"/>
      <c r="U829" s="254"/>
    </row>
    <row r="830" spans="3:21" x14ac:dyDescent="0.25">
      <c r="C830" s="254"/>
      <c r="D830" s="254"/>
      <c r="E830" s="254"/>
      <c r="T830" s="254"/>
      <c r="U830" s="254"/>
    </row>
    <row r="831" spans="3:21" x14ac:dyDescent="0.25">
      <c r="C831" s="254"/>
      <c r="D831" s="254"/>
      <c r="E831" s="254"/>
      <c r="T831" s="254"/>
      <c r="U831" s="254"/>
    </row>
    <row r="832" spans="3:21" x14ac:dyDescent="0.25">
      <c r="C832" s="254"/>
      <c r="D832" s="254"/>
      <c r="E832" s="254"/>
      <c r="T832" s="254"/>
      <c r="U832" s="254"/>
    </row>
    <row r="833" spans="3:21" x14ac:dyDescent="0.25">
      <c r="C833" s="254"/>
      <c r="D833" s="254"/>
      <c r="E833" s="254"/>
      <c r="T833" s="254"/>
      <c r="U833" s="254"/>
    </row>
    <row r="834" spans="3:21" x14ac:dyDescent="0.25">
      <c r="C834" s="254"/>
      <c r="D834" s="254"/>
      <c r="E834" s="254"/>
      <c r="T834" s="254"/>
      <c r="U834" s="254"/>
    </row>
    <row r="835" spans="3:21" x14ac:dyDescent="0.25">
      <c r="C835" s="254"/>
      <c r="D835" s="254"/>
      <c r="E835" s="254"/>
      <c r="T835" s="254"/>
      <c r="U835" s="254"/>
    </row>
    <row r="836" spans="3:21" x14ac:dyDescent="0.25">
      <c r="C836" s="254"/>
      <c r="D836" s="254"/>
      <c r="E836" s="254"/>
      <c r="T836" s="254"/>
      <c r="U836" s="254"/>
    </row>
    <row r="837" spans="3:21" x14ac:dyDescent="0.25">
      <c r="C837" s="254"/>
      <c r="D837" s="254"/>
      <c r="E837" s="254"/>
      <c r="T837" s="254"/>
      <c r="U837" s="254"/>
    </row>
    <row r="838" spans="3:21" x14ac:dyDescent="0.25">
      <c r="C838" s="254"/>
      <c r="D838" s="254"/>
      <c r="E838" s="254"/>
      <c r="T838" s="254"/>
      <c r="U838" s="254"/>
    </row>
    <row r="839" spans="3:21" x14ac:dyDescent="0.25">
      <c r="C839" s="254"/>
      <c r="D839" s="254"/>
      <c r="E839" s="254"/>
      <c r="T839" s="254"/>
      <c r="U839" s="254"/>
    </row>
    <row r="840" spans="3:21" x14ac:dyDescent="0.25">
      <c r="C840" s="254"/>
      <c r="D840" s="254"/>
      <c r="E840" s="254"/>
      <c r="T840" s="254"/>
      <c r="U840" s="254"/>
    </row>
    <row r="841" spans="3:21" x14ac:dyDescent="0.25">
      <c r="C841" s="254"/>
      <c r="D841" s="254"/>
      <c r="E841" s="254"/>
      <c r="T841" s="254"/>
      <c r="U841" s="254"/>
    </row>
    <row r="842" spans="3:21" x14ac:dyDescent="0.25">
      <c r="C842" s="254"/>
      <c r="D842" s="254"/>
      <c r="E842" s="254"/>
      <c r="T842" s="254"/>
      <c r="U842" s="254"/>
    </row>
    <row r="843" spans="3:21" x14ac:dyDescent="0.25">
      <c r="C843" s="254"/>
      <c r="D843" s="254"/>
      <c r="E843" s="254"/>
      <c r="T843" s="254"/>
      <c r="U843" s="254"/>
    </row>
    <row r="844" spans="3:21" x14ac:dyDescent="0.25">
      <c r="C844" s="254"/>
      <c r="D844" s="254"/>
      <c r="E844" s="254"/>
      <c r="T844" s="254"/>
      <c r="U844" s="254"/>
    </row>
    <row r="845" spans="3:21" x14ac:dyDescent="0.25">
      <c r="C845" s="254"/>
      <c r="D845" s="254"/>
      <c r="E845" s="254"/>
      <c r="T845" s="254"/>
      <c r="U845" s="254"/>
    </row>
    <row r="846" spans="3:21" x14ac:dyDescent="0.25">
      <c r="C846" s="254"/>
      <c r="D846" s="254"/>
      <c r="E846" s="254"/>
      <c r="T846" s="254"/>
      <c r="U846" s="254"/>
    </row>
    <row r="847" spans="3:21" x14ac:dyDescent="0.25">
      <c r="C847" s="254"/>
      <c r="D847" s="254"/>
      <c r="E847" s="254"/>
      <c r="T847" s="254"/>
      <c r="U847" s="254"/>
    </row>
    <row r="848" spans="3:21" x14ac:dyDescent="0.25">
      <c r="C848" s="254"/>
      <c r="D848" s="254"/>
      <c r="E848" s="254"/>
      <c r="T848" s="254"/>
      <c r="U848" s="254"/>
    </row>
    <row r="849" spans="3:21" x14ac:dyDescent="0.25">
      <c r="C849" s="254"/>
      <c r="D849" s="254"/>
      <c r="E849" s="254"/>
      <c r="T849" s="254"/>
      <c r="U849" s="254"/>
    </row>
    <row r="850" spans="3:21" x14ac:dyDescent="0.25">
      <c r="C850" s="254"/>
      <c r="D850" s="254"/>
      <c r="E850" s="254"/>
      <c r="T850" s="254"/>
      <c r="U850" s="254"/>
    </row>
    <row r="851" spans="3:21" x14ac:dyDescent="0.25">
      <c r="C851" s="254"/>
      <c r="D851" s="254"/>
      <c r="E851" s="254"/>
      <c r="T851" s="254"/>
      <c r="U851" s="254"/>
    </row>
    <row r="852" spans="3:21" x14ac:dyDescent="0.25">
      <c r="C852" s="254"/>
      <c r="D852" s="254"/>
      <c r="E852" s="254"/>
      <c r="T852" s="254"/>
      <c r="U852" s="254"/>
    </row>
    <row r="853" spans="3:21" x14ac:dyDescent="0.25">
      <c r="C853" s="254"/>
      <c r="D853" s="254"/>
      <c r="E853" s="254"/>
      <c r="T853" s="254"/>
      <c r="U853" s="254"/>
    </row>
    <row r="854" spans="3:21" x14ac:dyDescent="0.25">
      <c r="C854" s="254"/>
      <c r="D854" s="254"/>
      <c r="E854" s="254"/>
      <c r="T854" s="254"/>
      <c r="U854" s="254"/>
    </row>
    <row r="855" spans="3:21" x14ac:dyDescent="0.25">
      <c r="C855" s="254"/>
      <c r="D855" s="254"/>
      <c r="E855" s="254"/>
      <c r="T855" s="254"/>
      <c r="U855" s="254"/>
    </row>
    <row r="856" spans="3:21" x14ac:dyDescent="0.25">
      <c r="C856" s="254"/>
      <c r="D856" s="254"/>
      <c r="E856" s="254"/>
      <c r="T856" s="254"/>
      <c r="U856" s="254"/>
    </row>
    <row r="857" spans="3:21" x14ac:dyDescent="0.25">
      <c r="C857" s="254"/>
      <c r="D857" s="254"/>
      <c r="E857" s="254"/>
      <c r="T857" s="254"/>
      <c r="U857" s="254"/>
    </row>
    <row r="858" spans="3:21" x14ac:dyDescent="0.25">
      <c r="C858" s="254"/>
      <c r="D858" s="254"/>
      <c r="E858" s="254"/>
      <c r="T858" s="254"/>
      <c r="U858" s="254"/>
    </row>
    <row r="859" spans="3:21" x14ac:dyDescent="0.25">
      <c r="C859" s="254"/>
      <c r="D859" s="254"/>
      <c r="E859" s="254"/>
      <c r="T859" s="254"/>
      <c r="U859" s="254"/>
    </row>
    <row r="860" spans="3:21" x14ac:dyDescent="0.25">
      <c r="C860" s="254"/>
      <c r="D860" s="254"/>
      <c r="E860" s="254"/>
      <c r="T860" s="254"/>
      <c r="U860" s="254"/>
    </row>
    <row r="861" spans="3:21" x14ac:dyDescent="0.25">
      <c r="C861" s="254"/>
      <c r="D861" s="254"/>
      <c r="E861" s="254"/>
      <c r="T861" s="254"/>
      <c r="U861" s="254"/>
    </row>
    <row r="862" spans="3:21" x14ac:dyDescent="0.25">
      <c r="C862" s="254"/>
      <c r="D862" s="254"/>
      <c r="E862" s="254"/>
      <c r="T862" s="254"/>
      <c r="U862" s="254"/>
    </row>
    <row r="863" spans="3:21" x14ac:dyDescent="0.25">
      <c r="C863" s="254"/>
      <c r="D863" s="254"/>
      <c r="E863" s="254"/>
      <c r="T863" s="254"/>
      <c r="U863" s="254"/>
    </row>
    <row r="864" spans="3:21" x14ac:dyDescent="0.25">
      <c r="C864" s="254"/>
      <c r="D864" s="254"/>
      <c r="E864" s="254"/>
      <c r="T864" s="254"/>
      <c r="U864" s="254"/>
    </row>
    <row r="865" spans="3:21" x14ac:dyDescent="0.25">
      <c r="C865" s="254"/>
      <c r="D865" s="254"/>
      <c r="E865" s="254"/>
      <c r="T865" s="254"/>
      <c r="U865" s="254"/>
    </row>
    <row r="866" spans="3:21" x14ac:dyDescent="0.25">
      <c r="C866" s="254"/>
      <c r="D866" s="254"/>
      <c r="E866" s="254"/>
      <c r="T866" s="254"/>
      <c r="U866" s="254"/>
    </row>
    <row r="867" spans="3:21" x14ac:dyDescent="0.25">
      <c r="C867" s="254"/>
      <c r="D867" s="254"/>
      <c r="E867" s="254"/>
      <c r="T867" s="254"/>
      <c r="U867" s="254"/>
    </row>
    <row r="868" spans="3:21" x14ac:dyDescent="0.25">
      <c r="C868" s="254"/>
      <c r="D868" s="254"/>
      <c r="E868" s="254"/>
      <c r="T868" s="254"/>
      <c r="U868" s="254"/>
    </row>
    <row r="869" spans="3:21" x14ac:dyDescent="0.25">
      <c r="C869" s="254"/>
      <c r="D869" s="254"/>
      <c r="E869" s="254"/>
      <c r="T869" s="254"/>
      <c r="U869" s="254"/>
    </row>
    <row r="870" spans="3:21" x14ac:dyDescent="0.25">
      <c r="C870" s="254"/>
      <c r="D870" s="254"/>
      <c r="E870" s="254"/>
      <c r="T870" s="254"/>
      <c r="U870" s="254"/>
    </row>
    <row r="871" spans="3:21" x14ac:dyDescent="0.25">
      <c r="C871" s="254"/>
      <c r="D871" s="254"/>
      <c r="E871" s="254"/>
      <c r="T871" s="254"/>
      <c r="U871" s="254"/>
    </row>
    <row r="872" spans="3:21" x14ac:dyDescent="0.25">
      <c r="C872" s="254"/>
      <c r="D872" s="254"/>
      <c r="E872" s="254"/>
      <c r="T872" s="254"/>
      <c r="U872" s="254"/>
    </row>
    <row r="873" spans="3:21" x14ac:dyDescent="0.25">
      <c r="C873" s="254"/>
      <c r="D873" s="254"/>
      <c r="E873" s="254"/>
      <c r="T873" s="254"/>
      <c r="U873" s="254"/>
    </row>
    <row r="874" spans="3:21" x14ac:dyDescent="0.25">
      <c r="C874" s="254"/>
      <c r="D874" s="254"/>
      <c r="E874" s="254"/>
      <c r="T874" s="254"/>
      <c r="U874" s="254"/>
    </row>
    <row r="875" spans="3:21" x14ac:dyDescent="0.25">
      <c r="C875" s="254"/>
      <c r="D875" s="254"/>
      <c r="E875" s="254"/>
      <c r="T875" s="254"/>
      <c r="U875" s="254"/>
    </row>
    <row r="876" spans="3:21" x14ac:dyDescent="0.25">
      <c r="C876" s="254"/>
      <c r="D876" s="254"/>
      <c r="E876" s="254"/>
      <c r="T876" s="254"/>
      <c r="U876" s="254"/>
    </row>
    <row r="877" spans="3:21" x14ac:dyDescent="0.25">
      <c r="C877" s="254"/>
      <c r="D877" s="254"/>
      <c r="E877" s="254"/>
      <c r="T877" s="254"/>
      <c r="U877" s="254"/>
    </row>
    <row r="878" spans="3:21" x14ac:dyDescent="0.25">
      <c r="C878" s="254"/>
      <c r="D878" s="254"/>
      <c r="E878" s="254"/>
      <c r="T878" s="254"/>
      <c r="U878" s="254"/>
    </row>
    <row r="879" spans="3:21" x14ac:dyDescent="0.25">
      <c r="C879" s="254"/>
      <c r="D879" s="254"/>
      <c r="E879" s="254"/>
      <c r="T879" s="254"/>
      <c r="U879" s="254"/>
    </row>
    <row r="880" spans="3:21" x14ac:dyDescent="0.25">
      <c r="C880" s="254"/>
      <c r="D880" s="254"/>
      <c r="E880" s="254"/>
      <c r="T880" s="254"/>
      <c r="U880" s="254"/>
    </row>
    <row r="881" spans="3:21" x14ac:dyDescent="0.25">
      <c r="C881" s="254"/>
      <c r="D881" s="254"/>
      <c r="E881" s="254"/>
      <c r="T881" s="254"/>
      <c r="U881" s="254"/>
    </row>
    <row r="882" spans="3:21" x14ac:dyDescent="0.25">
      <c r="C882" s="254"/>
      <c r="D882" s="254"/>
      <c r="E882" s="254"/>
      <c r="T882" s="254"/>
      <c r="U882" s="254"/>
    </row>
    <row r="883" spans="3:21" x14ac:dyDescent="0.25">
      <c r="C883" s="254"/>
      <c r="D883" s="254"/>
      <c r="E883" s="254"/>
      <c r="T883" s="254"/>
      <c r="U883" s="254"/>
    </row>
    <row r="884" spans="3:21" x14ac:dyDescent="0.25">
      <c r="C884" s="254"/>
      <c r="D884" s="254"/>
      <c r="E884" s="254"/>
      <c r="T884" s="254"/>
      <c r="U884" s="254"/>
    </row>
    <row r="885" spans="3:21" x14ac:dyDescent="0.25">
      <c r="C885" s="254"/>
      <c r="D885" s="254"/>
      <c r="E885" s="254"/>
      <c r="T885" s="254"/>
      <c r="U885" s="254"/>
    </row>
    <row r="886" spans="3:21" x14ac:dyDescent="0.25">
      <c r="C886" s="254"/>
      <c r="D886" s="254"/>
      <c r="E886" s="254"/>
      <c r="T886" s="254"/>
      <c r="U886" s="254"/>
    </row>
    <row r="887" spans="3:21" x14ac:dyDescent="0.25">
      <c r="C887" s="254"/>
      <c r="D887" s="254"/>
      <c r="E887" s="254"/>
      <c r="T887" s="254"/>
      <c r="U887" s="254"/>
    </row>
    <row r="888" spans="3:21" x14ac:dyDescent="0.25">
      <c r="C888" s="254"/>
      <c r="D888" s="254"/>
      <c r="E888" s="254"/>
      <c r="T888" s="254"/>
      <c r="U888" s="254"/>
    </row>
    <row r="889" spans="3:21" x14ac:dyDescent="0.25">
      <c r="C889" s="254"/>
      <c r="D889" s="254"/>
      <c r="E889" s="254"/>
      <c r="T889" s="254"/>
      <c r="U889" s="254"/>
    </row>
    <row r="890" spans="3:21" x14ac:dyDescent="0.25">
      <c r="C890" s="254"/>
      <c r="D890" s="254"/>
      <c r="E890" s="254"/>
      <c r="T890" s="254"/>
      <c r="U890" s="254"/>
    </row>
    <row r="891" spans="3:21" x14ac:dyDescent="0.25">
      <c r="C891" s="254"/>
      <c r="D891" s="254"/>
      <c r="E891" s="254"/>
      <c r="T891" s="254"/>
      <c r="U891" s="254"/>
    </row>
    <row r="892" spans="3:21" x14ac:dyDescent="0.25">
      <c r="C892" s="254"/>
      <c r="D892" s="254"/>
      <c r="E892" s="254"/>
      <c r="T892" s="254"/>
      <c r="U892" s="254"/>
    </row>
    <row r="893" spans="3:21" x14ac:dyDescent="0.25">
      <c r="C893" s="254"/>
      <c r="D893" s="254"/>
      <c r="E893" s="254"/>
      <c r="T893" s="254"/>
      <c r="U893" s="254"/>
    </row>
    <row r="894" spans="3:21" x14ac:dyDescent="0.25">
      <c r="C894" s="254"/>
      <c r="D894" s="254"/>
      <c r="E894" s="254"/>
      <c r="T894" s="254"/>
      <c r="U894" s="254"/>
    </row>
    <row r="895" spans="3:21" x14ac:dyDescent="0.25">
      <c r="C895" s="254"/>
      <c r="D895" s="254"/>
      <c r="E895" s="254"/>
      <c r="T895" s="254"/>
      <c r="U895" s="254"/>
    </row>
    <row r="896" spans="3:21" x14ac:dyDescent="0.25">
      <c r="C896" s="254"/>
      <c r="D896" s="254"/>
      <c r="E896" s="254"/>
      <c r="T896" s="254"/>
      <c r="U896" s="254"/>
    </row>
    <row r="897" spans="3:21" x14ac:dyDescent="0.25">
      <c r="C897" s="254"/>
      <c r="D897" s="254"/>
      <c r="E897" s="254"/>
      <c r="T897" s="254"/>
      <c r="U897" s="254"/>
    </row>
    <row r="898" spans="3:21" x14ac:dyDescent="0.25">
      <c r="C898" s="254"/>
      <c r="D898" s="254"/>
      <c r="E898" s="254"/>
      <c r="T898" s="254"/>
      <c r="U898" s="254"/>
    </row>
    <row r="899" spans="3:21" x14ac:dyDescent="0.25">
      <c r="C899" s="254"/>
      <c r="D899" s="254"/>
      <c r="E899" s="254"/>
      <c r="T899" s="254"/>
      <c r="U899" s="254"/>
    </row>
    <row r="900" spans="3:21" x14ac:dyDescent="0.25">
      <c r="C900" s="254"/>
      <c r="D900" s="254"/>
      <c r="E900" s="254"/>
      <c r="T900" s="254"/>
      <c r="U900" s="254"/>
    </row>
    <row r="901" spans="3:21" x14ac:dyDescent="0.25">
      <c r="C901" s="254"/>
      <c r="D901" s="254"/>
      <c r="E901" s="254"/>
      <c r="T901" s="254"/>
      <c r="U901" s="254"/>
    </row>
    <row r="902" spans="3:21" x14ac:dyDescent="0.25">
      <c r="C902" s="254"/>
      <c r="D902" s="254"/>
      <c r="E902" s="254"/>
      <c r="T902" s="254"/>
      <c r="U902" s="254"/>
    </row>
    <row r="903" spans="3:21" x14ac:dyDescent="0.25">
      <c r="C903" s="254"/>
      <c r="D903" s="254"/>
      <c r="E903" s="254"/>
      <c r="T903" s="254"/>
      <c r="U903" s="254"/>
    </row>
    <row r="904" spans="3:21" x14ac:dyDescent="0.25">
      <c r="C904" s="254"/>
      <c r="D904" s="254"/>
      <c r="E904" s="254"/>
      <c r="T904" s="254"/>
      <c r="U904" s="254"/>
    </row>
    <row r="905" spans="3:21" x14ac:dyDescent="0.25">
      <c r="C905" s="254"/>
      <c r="D905" s="254"/>
      <c r="E905" s="254"/>
      <c r="T905" s="254"/>
      <c r="U905" s="254"/>
    </row>
    <row r="906" spans="3:21" x14ac:dyDescent="0.25">
      <c r="C906" s="254"/>
      <c r="D906" s="254"/>
      <c r="E906" s="254"/>
      <c r="T906" s="254"/>
      <c r="U906" s="254"/>
    </row>
    <row r="907" spans="3:21" x14ac:dyDescent="0.25">
      <c r="C907" s="254"/>
      <c r="D907" s="254"/>
      <c r="E907" s="254"/>
      <c r="T907" s="254"/>
      <c r="U907" s="254"/>
    </row>
    <row r="908" spans="3:21" x14ac:dyDescent="0.25">
      <c r="C908" s="254"/>
      <c r="D908" s="254"/>
      <c r="E908" s="254"/>
      <c r="T908" s="254"/>
      <c r="U908" s="254"/>
    </row>
    <row r="909" spans="3:21" x14ac:dyDescent="0.25">
      <c r="C909" s="254"/>
      <c r="D909" s="254"/>
      <c r="E909" s="254"/>
      <c r="T909" s="254"/>
      <c r="U909" s="254"/>
    </row>
    <row r="910" spans="3:21" x14ac:dyDescent="0.25">
      <c r="C910" s="254"/>
      <c r="D910" s="254"/>
      <c r="E910" s="254"/>
      <c r="T910" s="254"/>
      <c r="U910" s="254"/>
    </row>
    <row r="911" spans="3:21" x14ac:dyDescent="0.25">
      <c r="C911" s="254"/>
      <c r="D911" s="254"/>
      <c r="E911" s="254"/>
      <c r="T911" s="254"/>
      <c r="U911" s="254"/>
    </row>
    <row r="912" spans="3:21" x14ac:dyDescent="0.25">
      <c r="C912" s="254"/>
      <c r="D912" s="254"/>
      <c r="E912" s="254"/>
      <c r="T912" s="254"/>
      <c r="U912" s="254"/>
    </row>
    <row r="913" spans="3:21" x14ac:dyDescent="0.25">
      <c r="C913" s="254"/>
      <c r="D913" s="254"/>
      <c r="E913" s="254"/>
      <c r="T913" s="254"/>
      <c r="U913" s="254"/>
    </row>
    <row r="914" spans="3:21" x14ac:dyDescent="0.25">
      <c r="C914" s="254"/>
      <c r="D914" s="254"/>
      <c r="E914" s="254"/>
      <c r="T914" s="254"/>
      <c r="U914" s="254"/>
    </row>
    <row r="915" spans="3:21" x14ac:dyDescent="0.25">
      <c r="C915" s="254"/>
      <c r="D915" s="254"/>
      <c r="E915" s="254"/>
      <c r="T915" s="254"/>
      <c r="U915" s="254"/>
    </row>
    <row r="916" spans="3:21" x14ac:dyDescent="0.25">
      <c r="C916" s="254"/>
      <c r="D916" s="254"/>
      <c r="E916" s="254"/>
      <c r="T916" s="254"/>
      <c r="U916" s="254"/>
    </row>
    <row r="917" spans="3:21" x14ac:dyDescent="0.25">
      <c r="C917" s="254"/>
      <c r="D917" s="254"/>
      <c r="E917" s="254"/>
      <c r="T917" s="254"/>
      <c r="U917" s="254"/>
    </row>
    <row r="918" spans="3:21" x14ac:dyDescent="0.25">
      <c r="C918" s="254"/>
      <c r="D918" s="254"/>
      <c r="E918" s="254"/>
      <c r="T918" s="254"/>
      <c r="U918" s="254"/>
    </row>
    <row r="919" spans="3:21" x14ac:dyDescent="0.25">
      <c r="C919" s="254"/>
      <c r="D919" s="254"/>
      <c r="E919" s="254"/>
      <c r="T919" s="254"/>
      <c r="U919" s="254"/>
    </row>
    <row r="920" spans="3:21" x14ac:dyDescent="0.25">
      <c r="C920" s="254"/>
      <c r="D920" s="254"/>
      <c r="E920" s="254"/>
      <c r="T920" s="254"/>
      <c r="U920" s="254"/>
    </row>
    <row r="921" spans="3:21" x14ac:dyDescent="0.25">
      <c r="C921" s="254"/>
      <c r="D921" s="254"/>
      <c r="E921" s="254"/>
      <c r="T921" s="254"/>
      <c r="U921" s="254"/>
    </row>
    <row r="922" spans="3:21" x14ac:dyDescent="0.25">
      <c r="C922" s="254"/>
      <c r="D922" s="254"/>
      <c r="E922" s="254"/>
      <c r="T922" s="254"/>
      <c r="U922" s="254"/>
    </row>
    <row r="923" spans="3:21" x14ac:dyDescent="0.25">
      <c r="C923" s="254"/>
      <c r="D923" s="254"/>
      <c r="E923" s="254"/>
      <c r="T923" s="254"/>
      <c r="U923" s="254"/>
    </row>
    <row r="924" spans="3:21" x14ac:dyDescent="0.25">
      <c r="C924" s="254"/>
      <c r="D924" s="254"/>
      <c r="E924" s="254"/>
      <c r="T924" s="254"/>
      <c r="U924" s="254"/>
    </row>
    <row r="925" spans="3:21" x14ac:dyDescent="0.25">
      <c r="C925" s="254"/>
      <c r="D925" s="254"/>
      <c r="E925" s="254"/>
      <c r="T925" s="254"/>
      <c r="U925" s="254"/>
    </row>
    <row r="926" spans="3:21" x14ac:dyDescent="0.25">
      <c r="C926" s="254"/>
      <c r="D926" s="254"/>
      <c r="E926" s="254"/>
      <c r="T926" s="254"/>
      <c r="U926" s="254"/>
    </row>
    <row r="927" spans="3:21" x14ac:dyDescent="0.25">
      <c r="C927" s="254"/>
      <c r="D927" s="254"/>
      <c r="E927" s="254"/>
      <c r="T927" s="254"/>
      <c r="U927" s="254"/>
    </row>
    <row r="928" spans="3:21" x14ac:dyDescent="0.25">
      <c r="C928" s="254"/>
      <c r="D928" s="254"/>
      <c r="E928" s="254"/>
      <c r="T928" s="254"/>
      <c r="U928" s="254"/>
    </row>
    <row r="929" spans="3:21" x14ac:dyDescent="0.25">
      <c r="C929" s="254"/>
      <c r="D929" s="254"/>
      <c r="E929" s="254"/>
      <c r="T929" s="254"/>
      <c r="U929" s="254"/>
    </row>
    <row r="930" spans="3:21" x14ac:dyDescent="0.25">
      <c r="C930" s="254"/>
      <c r="D930" s="254"/>
      <c r="E930" s="254"/>
      <c r="T930" s="254"/>
      <c r="U930" s="254"/>
    </row>
    <row r="931" spans="3:21" x14ac:dyDescent="0.25">
      <c r="C931" s="254"/>
      <c r="D931" s="254"/>
      <c r="E931" s="254"/>
      <c r="T931" s="254"/>
      <c r="U931" s="254"/>
    </row>
    <row r="932" spans="3:21" x14ac:dyDescent="0.25">
      <c r="C932" s="254"/>
      <c r="D932" s="254"/>
      <c r="E932" s="254"/>
      <c r="T932" s="254"/>
      <c r="U932" s="254"/>
    </row>
    <row r="933" spans="3:21" x14ac:dyDescent="0.25">
      <c r="C933" s="254"/>
      <c r="D933" s="254"/>
      <c r="E933" s="254"/>
      <c r="T933" s="254"/>
      <c r="U933" s="254"/>
    </row>
    <row r="934" spans="3:21" x14ac:dyDescent="0.25">
      <c r="C934" s="254"/>
      <c r="D934" s="254"/>
      <c r="E934" s="254"/>
      <c r="T934" s="254"/>
      <c r="U934" s="254"/>
    </row>
    <row r="935" spans="3:21" x14ac:dyDescent="0.25">
      <c r="C935" s="254"/>
      <c r="D935" s="254"/>
      <c r="E935" s="254"/>
      <c r="T935" s="254"/>
      <c r="U935" s="254"/>
    </row>
    <row r="936" spans="3:21" x14ac:dyDescent="0.25">
      <c r="C936" s="254"/>
      <c r="D936" s="254"/>
      <c r="E936" s="254"/>
      <c r="T936" s="254"/>
      <c r="U936" s="254"/>
    </row>
    <row r="937" spans="3:21" x14ac:dyDescent="0.25">
      <c r="C937" s="254"/>
      <c r="D937" s="254"/>
      <c r="E937" s="254"/>
      <c r="T937" s="254"/>
      <c r="U937" s="254"/>
    </row>
    <row r="938" spans="3:21" x14ac:dyDescent="0.25">
      <c r="C938" s="254"/>
      <c r="D938" s="254"/>
      <c r="E938" s="254"/>
      <c r="T938" s="254"/>
      <c r="U938" s="254"/>
    </row>
    <row r="939" spans="3:21" x14ac:dyDescent="0.25">
      <c r="C939" s="254"/>
      <c r="D939" s="254"/>
      <c r="E939" s="254"/>
      <c r="T939" s="254"/>
      <c r="U939" s="254"/>
    </row>
    <row r="940" spans="3:21" x14ac:dyDescent="0.25">
      <c r="C940" s="254"/>
      <c r="D940" s="254"/>
      <c r="E940" s="254"/>
      <c r="T940" s="254"/>
      <c r="U940" s="254"/>
    </row>
    <row r="941" spans="3:21" x14ac:dyDescent="0.25">
      <c r="C941" s="254"/>
      <c r="D941" s="254"/>
      <c r="E941" s="254"/>
      <c r="T941" s="254"/>
      <c r="U941" s="254"/>
    </row>
    <row r="942" spans="3:21" x14ac:dyDescent="0.25">
      <c r="C942" s="254"/>
      <c r="D942" s="254"/>
      <c r="E942" s="254"/>
      <c r="T942" s="254"/>
      <c r="U942" s="254"/>
    </row>
    <row r="943" spans="3:21" x14ac:dyDescent="0.25">
      <c r="C943" s="254"/>
      <c r="D943" s="254"/>
      <c r="E943" s="254"/>
      <c r="T943" s="254"/>
      <c r="U943" s="254"/>
    </row>
    <row r="944" spans="3:21" x14ac:dyDescent="0.25">
      <c r="C944" s="254"/>
      <c r="D944" s="254"/>
      <c r="E944" s="254"/>
      <c r="T944" s="254"/>
      <c r="U944" s="254"/>
    </row>
    <row r="945" spans="3:21" x14ac:dyDescent="0.25">
      <c r="C945" s="254"/>
      <c r="D945" s="254"/>
      <c r="E945" s="254"/>
      <c r="T945" s="254"/>
      <c r="U945" s="254"/>
    </row>
    <row r="946" spans="3:21" x14ac:dyDescent="0.25">
      <c r="C946" s="254"/>
      <c r="D946" s="254"/>
      <c r="E946" s="254"/>
      <c r="T946" s="254"/>
      <c r="U946" s="254"/>
    </row>
    <row r="947" spans="3:21" x14ac:dyDescent="0.25">
      <c r="C947" s="254"/>
      <c r="D947" s="254"/>
      <c r="E947" s="254"/>
      <c r="T947" s="254"/>
      <c r="U947" s="254"/>
    </row>
    <row r="948" spans="3:21" x14ac:dyDescent="0.25">
      <c r="C948" s="254"/>
      <c r="D948" s="254"/>
      <c r="E948" s="254"/>
      <c r="T948" s="254"/>
      <c r="U948" s="254"/>
    </row>
    <row r="949" spans="3:21" x14ac:dyDescent="0.25">
      <c r="C949" s="254"/>
      <c r="D949" s="254"/>
      <c r="E949" s="254"/>
      <c r="T949" s="254"/>
      <c r="U949" s="254"/>
    </row>
    <row r="950" spans="3:21" x14ac:dyDescent="0.25">
      <c r="C950" s="254"/>
      <c r="D950" s="254"/>
      <c r="E950" s="254"/>
      <c r="T950" s="254"/>
      <c r="U950" s="254"/>
    </row>
    <row r="951" spans="3:21" x14ac:dyDescent="0.25">
      <c r="C951" s="254"/>
      <c r="D951" s="254"/>
      <c r="E951" s="254"/>
      <c r="T951" s="254"/>
      <c r="U951" s="254"/>
    </row>
    <row r="952" spans="3:21" x14ac:dyDescent="0.25">
      <c r="C952" s="254"/>
      <c r="D952" s="254"/>
      <c r="E952" s="254"/>
      <c r="T952" s="254"/>
      <c r="U952" s="254"/>
    </row>
    <row r="953" spans="3:21" x14ac:dyDescent="0.25">
      <c r="C953" s="254"/>
      <c r="D953" s="254"/>
      <c r="E953" s="254"/>
      <c r="T953" s="254"/>
      <c r="U953" s="254"/>
    </row>
    <row r="954" spans="3:21" x14ac:dyDescent="0.25">
      <c r="C954" s="254"/>
      <c r="D954" s="254"/>
      <c r="E954" s="254"/>
      <c r="T954" s="254"/>
      <c r="U954" s="254"/>
    </row>
    <row r="955" spans="3:21" x14ac:dyDescent="0.25">
      <c r="C955" s="254"/>
      <c r="D955" s="254"/>
      <c r="E955" s="254"/>
      <c r="T955" s="254"/>
      <c r="U955" s="254"/>
    </row>
    <row r="956" spans="3:21" x14ac:dyDescent="0.25">
      <c r="C956" s="254"/>
      <c r="D956" s="254"/>
      <c r="E956" s="254"/>
      <c r="T956" s="254"/>
      <c r="U956" s="254"/>
    </row>
    <row r="957" spans="3:21" x14ac:dyDescent="0.25">
      <c r="C957" s="254"/>
      <c r="D957" s="254"/>
      <c r="E957" s="254"/>
      <c r="T957" s="254"/>
      <c r="U957" s="254"/>
    </row>
    <row r="958" spans="3:21" x14ac:dyDescent="0.25">
      <c r="C958" s="254"/>
      <c r="D958" s="254"/>
      <c r="E958" s="254"/>
      <c r="T958" s="254"/>
      <c r="U958" s="254"/>
    </row>
    <row r="959" spans="3:21" x14ac:dyDescent="0.25">
      <c r="C959" s="254"/>
      <c r="D959" s="254"/>
      <c r="E959" s="254"/>
      <c r="T959" s="254"/>
      <c r="U959" s="254"/>
    </row>
    <row r="960" spans="3:21" x14ac:dyDescent="0.25">
      <c r="C960" s="254"/>
      <c r="D960" s="254"/>
      <c r="E960" s="254"/>
      <c r="T960" s="254"/>
      <c r="U960" s="254"/>
    </row>
    <row r="961" spans="3:21" x14ac:dyDescent="0.25">
      <c r="C961" s="254"/>
      <c r="D961" s="254"/>
      <c r="E961" s="254"/>
      <c r="T961" s="254"/>
      <c r="U961" s="254"/>
    </row>
    <row r="962" spans="3:21" x14ac:dyDescent="0.25">
      <c r="C962" s="254"/>
      <c r="D962" s="254"/>
      <c r="E962" s="254"/>
      <c r="T962" s="254"/>
      <c r="U962" s="254"/>
    </row>
    <row r="963" spans="3:21" x14ac:dyDescent="0.25">
      <c r="C963" s="254"/>
      <c r="D963" s="254"/>
      <c r="E963" s="254"/>
      <c r="T963" s="254"/>
      <c r="U963" s="254"/>
    </row>
    <row r="964" spans="3:21" x14ac:dyDescent="0.25">
      <c r="C964" s="254"/>
      <c r="D964" s="254"/>
      <c r="E964" s="254"/>
      <c r="T964" s="254"/>
      <c r="U964" s="254"/>
    </row>
    <row r="965" spans="3:21" x14ac:dyDescent="0.25">
      <c r="C965" s="254"/>
      <c r="D965" s="254"/>
      <c r="E965" s="254"/>
      <c r="T965" s="254"/>
      <c r="U965" s="254"/>
    </row>
    <row r="966" spans="3:21" x14ac:dyDescent="0.25">
      <c r="C966" s="254"/>
      <c r="D966" s="254"/>
      <c r="E966" s="254"/>
      <c r="T966" s="254"/>
      <c r="U966" s="254"/>
    </row>
    <row r="967" spans="3:21" x14ac:dyDescent="0.25">
      <c r="C967" s="254"/>
      <c r="D967" s="254"/>
      <c r="E967" s="254"/>
      <c r="T967" s="254"/>
      <c r="U967" s="254"/>
    </row>
    <row r="968" spans="3:21" x14ac:dyDescent="0.25">
      <c r="C968" s="254"/>
      <c r="D968" s="254"/>
      <c r="E968" s="254"/>
      <c r="T968" s="254"/>
      <c r="U968" s="254"/>
    </row>
    <row r="969" spans="3:21" x14ac:dyDescent="0.25">
      <c r="C969" s="254"/>
      <c r="D969" s="254"/>
      <c r="E969" s="254"/>
      <c r="T969" s="254"/>
      <c r="U969" s="254"/>
    </row>
    <row r="970" spans="3:21" x14ac:dyDescent="0.25">
      <c r="C970" s="254"/>
      <c r="D970" s="254"/>
      <c r="E970" s="254"/>
      <c r="T970" s="254"/>
      <c r="U970" s="254"/>
    </row>
    <row r="971" spans="3:21" x14ac:dyDescent="0.25">
      <c r="C971" s="254"/>
      <c r="D971" s="254"/>
      <c r="E971" s="254"/>
      <c r="T971" s="254"/>
      <c r="U971" s="254"/>
    </row>
    <row r="972" spans="3:21" x14ac:dyDescent="0.25">
      <c r="C972" s="254"/>
      <c r="D972" s="254"/>
      <c r="E972" s="254"/>
      <c r="T972" s="254"/>
      <c r="U972" s="254"/>
    </row>
    <row r="973" spans="3:21" x14ac:dyDescent="0.25">
      <c r="C973" s="254"/>
      <c r="D973" s="254"/>
      <c r="E973" s="254"/>
      <c r="T973" s="254"/>
      <c r="U973" s="254"/>
    </row>
    <row r="974" spans="3:21" x14ac:dyDescent="0.25">
      <c r="C974" s="254"/>
      <c r="D974" s="254"/>
      <c r="E974" s="254"/>
      <c r="T974" s="254"/>
      <c r="U974" s="254"/>
    </row>
    <row r="975" spans="3:21" x14ac:dyDescent="0.25">
      <c r="C975" s="254"/>
      <c r="D975" s="254"/>
      <c r="E975" s="254"/>
      <c r="T975" s="254"/>
      <c r="U975" s="254"/>
    </row>
    <row r="976" spans="3:21" x14ac:dyDescent="0.25">
      <c r="C976" s="254"/>
      <c r="D976" s="254"/>
      <c r="E976" s="254"/>
      <c r="T976" s="254"/>
      <c r="U976" s="254"/>
    </row>
    <row r="977" spans="3:21" x14ac:dyDescent="0.25">
      <c r="C977" s="254"/>
      <c r="D977" s="254"/>
      <c r="E977" s="254"/>
      <c r="T977" s="254"/>
      <c r="U977" s="254"/>
    </row>
    <row r="978" spans="3:21" x14ac:dyDescent="0.25">
      <c r="C978" s="254"/>
      <c r="D978" s="254"/>
      <c r="E978" s="254"/>
      <c r="T978" s="254"/>
      <c r="U978" s="254"/>
    </row>
    <row r="979" spans="3:21" x14ac:dyDescent="0.25">
      <c r="C979" s="254"/>
      <c r="D979" s="254"/>
      <c r="E979" s="254"/>
      <c r="T979" s="254"/>
      <c r="U979" s="254"/>
    </row>
    <row r="980" spans="3:21" x14ac:dyDescent="0.25">
      <c r="C980" s="254"/>
      <c r="D980" s="254"/>
      <c r="E980" s="254"/>
      <c r="T980" s="254"/>
      <c r="U980" s="254"/>
    </row>
    <row r="981" spans="3:21" x14ac:dyDescent="0.25">
      <c r="C981" s="254"/>
      <c r="D981" s="254"/>
      <c r="E981" s="254"/>
      <c r="T981" s="254"/>
      <c r="U981" s="254"/>
    </row>
    <row r="982" spans="3:21" x14ac:dyDescent="0.25">
      <c r="C982" s="254"/>
      <c r="D982" s="254"/>
      <c r="E982" s="254"/>
      <c r="T982" s="254"/>
      <c r="U982" s="254"/>
    </row>
    <row r="983" spans="3:21" x14ac:dyDescent="0.25">
      <c r="C983" s="254"/>
      <c r="D983" s="254"/>
      <c r="E983" s="254"/>
      <c r="T983" s="254"/>
      <c r="U983" s="254"/>
    </row>
    <row r="984" spans="3:21" x14ac:dyDescent="0.25">
      <c r="C984" s="254"/>
      <c r="D984" s="254"/>
      <c r="E984" s="254"/>
      <c r="T984" s="254"/>
      <c r="U984" s="254"/>
    </row>
    <row r="985" spans="3:21" x14ac:dyDescent="0.25">
      <c r="C985" s="254"/>
      <c r="D985" s="254"/>
      <c r="E985" s="254"/>
      <c r="T985" s="254"/>
      <c r="U985" s="254"/>
    </row>
    <row r="986" spans="3:21" x14ac:dyDescent="0.25">
      <c r="C986" s="254"/>
      <c r="D986" s="254"/>
      <c r="E986" s="254"/>
      <c r="T986" s="254"/>
      <c r="U986" s="254"/>
    </row>
    <row r="987" spans="3:21" x14ac:dyDescent="0.25">
      <c r="C987" s="254"/>
      <c r="D987" s="254"/>
      <c r="E987" s="254"/>
      <c r="T987" s="254"/>
      <c r="U987" s="254"/>
    </row>
    <row r="988" spans="3:21" x14ac:dyDescent="0.25">
      <c r="T988" s="254"/>
      <c r="U988" s="254"/>
    </row>
    <row r="989" spans="3:21" x14ac:dyDescent="0.25">
      <c r="T989" s="254"/>
      <c r="U989" s="254"/>
    </row>
    <row r="990" spans="3:21" x14ac:dyDescent="0.25">
      <c r="T990" s="254"/>
      <c r="U990" s="254"/>
    </row>
    <row r="991" spans="3:21" x14ac:dyDescent="0.25">
      <c r="T991" s="254"/>
      <c r="U991" s="254"/>
    </row>
    <row r="992" spans="3:21" x14ac:dyDescent="0.25">
      <c r="T992" s="254"/>
      <c r="U992" s="254"/>
    </row>
    <row r="993" spans="20:21" x14ac:dyDescent="0.25">
      <c r="T993" s="254"/>
      <c r="U993" s="254"/>
    </row>
    <row r="994" spans="20:21" x14ac:dyDescent="0.25">
      <c r="T994" s="254"/>
      <c r="U994" s="254"/>
    </row>
    <row r="995" spans="20:21" x14ac:dyDescent="0.25">
      <c r="T995" s="254"/>
      <c r="U995" s="254"/>
    </row>
    <row r="996" spans="20:21" x14ac:dyDescent="0.25">
      <c r="T996" s="254"/>
      <c r="U996" s="254"/>
    </row>
    <row r="997" spans="20:21" x14ac:dyDescent="0.25">
      <c r="T997" s="254"/>
      <c r="U997" s="254"/>
    </row>
    <row r="998" spans="20:21" x14ac:dyDescent="0.25">
      <c r="T998" s="254"/>
      <c r="U998" s="254"/>
    </row>
    <row r="999" spans="20:21" x14ac:dyDescent="0.25">
      <c r="T999" s="254"/>
      <c r="U999" s="254"/>
    </row>
    <row r="1000" spans="20:21" x14ac:dyDescent="0.25">
      <c r="T1000" s="254"/>
      <c r="U1000" s="254"/>
    </row>
    <row r="1001" spans="20:21" x14ac:dyDescent="0.25">
      <c r="T1001" s="254"/>
      <c r="U1001" s="254"/>
    </row>
    <row r="1002" spans="20:21" x14ac:dyDescent="0.25">
      <c r="T1002" s="254"/>
      <c r="U1002" s="254"/>
    </row>
    <row r="1003" spans="20:21" x14ac:dyDescent="0.25">
      <c r="T1003" s="254"/>
      <c r="U1003" s="254"/>
    </row>
    <row r="1004" spans="20:21" x14ac:dyDescent="0.25">
      <c r="T1004" s="254"/>
      <c r="U1004" s="254"/>
    </row>
    <row r="1005" spans="20:21" x14ac:dyDescent="0.25">
      <c r="T1005" s="254"/>
      <c r="U1005" s="254"/>
    </row>
    <row r="1006" spans="20:21" x14ac:dyDescent="0.25">
      <c r="T1006" s="254"/>
      <c r="U1006" s="254"/>
    </row>
    <row r="1007" spans="20:21" x14ac:dyDescent="0.25">
      <c r="T1007" s="254"/>
      <c r="U1007" s="254"/>
    </row>
    <row r="1008" spans="20:21" x14ac:dyDescent="0.25">
      <c r="T1008" s="254"/>
      <c r="U1008" s="254"/>
    </row>
    <row r="1009" spans="20:21" x14ac:dyDescent="0.25">
      <c r="T1009" s="254"/>
      <c r="U1009" s="254"/>
    </row>
    <row r="1010" spans="20:21" x14ac:dyDescent="0.25">
      <c r="T1010" s="254"/>
      <c r="U1010" s="254"/>
    </row>
    <row r="1011" spans="20:21" x14ac:dyDescent="0.25">
      <c r="T1011" s="254"/>
      <c r="U1011" s="254"/>
    </row>
    <row r="1012" spans="20:21" x14ac:dyDescent="0.25">
      <c r="T1012" s="254"/>
      <c r="U1012" s="254"/>
    </row>
    <row r="1013" spans="20:21" x14ac:dyDescent="0.25">
      <c r="T1013" s="254"/>
      <c r="U1013" s="254"/>
    </row>
    <row r="1014" spans="20:21" x14ac:dyDescent="0.25">
      <c r="T1014" s="254"/>
      <c r="U1014" s="254"/>
    </row>
    <row r="1015" spans="20:21" x14ac:dyDescent="0.25">
      <c r="T1015" s="254"/>
      <c r="U1015" s="254"/>
    </row>
    <row r="1016" spans="20:21" x14ac:dyDescent="0.25">
      <c r="T1016" s="254"/>
      <c r="U1016" s="254"/>
    </row>
    <row r="1017" spans="20:21" x14ac:dyDescent="0.25">
      <c r="T1017" s="254"/>
      <c r="U1017" s="254"/>
    </row>
    <row r="1018" spans="20:21" x14ac:dyDescent="0.25">
      <c r="T1018" s="254"/>
      <c r="U1018" s="254"/>
    </row>
    <row r="1019" spans="20:21" x14ac:dyDescent="0.25">
      <c r="T1019" s="254"/>
      <c r="U1019" s="254"/>
    </row>
    <row r="1020" spans="20:21" x14ac:dyDescent="0.25">
      <c r="T1020" s="254"/>
      <c r="U1020" s="254"/>
    </row>
    <row r="1021" spans="20:21" x14ac:dyDescent="0.25">
      <c r="T1021" s="254"/>
      <c r="U1021" s="254"/>
    </row>
    <row r="1022" spans="20:21" x14ac:dyDescent="0.25">
      <c r="T1022" s="254"/>
      <c r="U1022" s="254"/>
    </row>
    <row r="1023" spans="20:21" x14ac:dyDescent="0.25">
      <c r="T1023" s="254"/>
      <c r="U1023" s="254"/>
    </row>
    <row r="1024" spans="20:21" x14ac:dyDescent="0.25">
      <c r="T1024" s="254"/>
      <c r="U1024" s="254"/>
    </row>
    <row r="1025" spans="20:21" x14ac:dyDescent="0.25">
      <c r="T1025" s="254"/>
      <c r="U1025" s="254"/>
    </row>
    <row r="1026" spans="20:21" x14ac:dyDescent="0.25">
      <c r="T1026" s="254"/>
      <c r="U1026" s="254"/>
    </row>
    <row r="1027" spans="20:21" x14ac:dyDescent="0.25">
      <c r="T1027" s="254"/>
      <c r="U1027" s="254"/>
    </row>
    <row r="1028" spans="20:21" x14ac:dyDescent="0.25">
      <c r="T1028" s="254"/>
      <c r="U1028" s="254"/>
    </row>
    <row r="1029" spans="20:21" x14ac:dyDescent="0.25">
      <c r="T1029" s="254"/>
      <c r="U1029" s="254"/>
    </row>
    <row r="1030" spans="20:21" x14ac:dyDescent="0.25">
      <c r="T1030" s="254"/>
      <c r="U1030" s="254"/>
    </row>
    <row r="1031" spans="20:21" x14ac:dyDescent="0.25">
      <c r="T1031" s="254"/>
      <c r="U1031" s="254"/>
    </row>
    <row r="1032" spans="20:21" x14ac:dyDescent="0.25">
      <c r="T1032" s="254"/>
      <c r="U1032" s="254"/>
    </row>
    <row r="1033" spans="20:21" x14ac:dyDescent="0.25">
      <c r="T1033" s="254"/>
      <c r="U1033" s="254"/>
    </row>
    <row r="1034" spans="20:21" x14ac:dyDescent="0.25">
      <c r="T1034" s="254"/>
      <c r="U1034" s="254"/>
    </row>
    <row r="1035" spans="20:21" x14ac:dyDescent="0.25">
      <c r="T1035" s="254"/>
      <c r="U1035" s="254"/>
    </row>
    <row r="1036" spans="20:21" x14ac:dyDescent="0.25">
      <c r="T1036" s="254"/>
      <c r="U1036" s="254"/>
    </row>
    <row r="1037" spans="20:21" x14ac:dyDescent="0.25">
      <c r="T1037" s="254"/>
      <c r="U1037" s="254"/>
    </row>
    <row r="1038" spans="20:21" x14ac:dyDescent="0.25">
      <c r="T1038" s="254"/>
      <c r="U1038" s="254"/>
    </row>
    <row r="1039" spans="20:21" x14ac:dyDescent="0.25">
      <c r="T1039" s="254"/>
      <c r="U1039" s="254"/>
    </row>
    <row r="1040" spans="20:21" x14ac:dyDescent="0.25">
      <c r="T1040" s="254"/>
      <c r="U1040" s="254"/>
    </row>
    <row r="1041" spans="20:21" x14ac:dyDescent="0.25">
      <c r="T1041" s="254"/>
      <c r="U1041" s="254"/>
    </row>
    <row r="1042" spans="20:21" x14ac:dyDescent="0.25">
      <c r="T1042" s="254"/>
      <c r="U1042" s="254"/>
    </row>
    <row r="1043" spans="20:21" x14ac:dyDescent="0.25">
      <c r="T1043" s="254"/>
      <c r="U1043" s="254"/>
    </row>
    <row r="1044" spans="20:21" x14ac:dyDescent="0.25">
      <c r="T1044" s="254"/>
      <c r="U1044" s="254"/>
    </row>
    <row r="1045" spans="20:21" x14ac:dyDescent="0.25">
      <c r="T1045" s="254"/>
      <c r="U1045" s="254"/>
    </row>
    <row r="1046" spans="20:21" x14ac:dyDescent="0.25">
      <c r="T1046" s="254"/>
      <c r="U1046" s="254"/>
    </row>
    <row r="1047" spans="20:21" x14ac:dyDescent="0.25">
      <c r="T1047" s="254"/>
      <c r="U1047" s="254"/>
    </row>
    <row r="1048" spans="20:21" x14ac:dyDescent="0.25">
      <c r="T1048" s="254"/>
      <c r="U1048" s="254"/>
    </row>
    <row r="1049" spans="20:21" x14ac:dyDescent="0.25">
      <c r="T1049" s="254"/>
      <c r="U1049" s="254"/>
    </row>
    <row r="1050" spans="20:21" x14ac:dyDescent="0.25">
      <c r="T1050" s="254"/>
      <c r="U1050" s="254"/>
    </row>
    <row r="1051" spans="20:21" x14ac:dyDescent="0.25">
      <c r="T1051" s="254"/>
      <c r="U1051" s="254"/>
    </row>
    <row r="1052" spans="20:21" x14ac:dyDescent="0.25">
      <c r="T1052" s="254"/>
      <c r="U1052" s="254"/>
    </row>
    <row r="1053" spans="20:21" x14ac:dyDescent="0.25">
      <c r="T1053" s="254"/>
      <c r="U1053" s="254"/>
    </row>
    <row r="1054" spans="20:21" x14ac:dyDescent="0.25">
      <c r="T1054" s="254"/>
      <c r="U1054" s="254"/>
    </row>
    <row r="1055" spans="20:21" x14ac:dyDescent="0.25">
      <c r="T1055" s="254"/>
      <c r="U1055" s="254"/>
    </row>
    <row r="1056" spans="20:21" x14ac:dyDescent="0.25">
      <c r="T1056" s="254"/>
      <c r="U1056" s="254"/>
    </row>
    <row r="1057" spans="20:21" x14ac:dyDescent="0.25">
      <c r="T1057" s="254"/>
      <c r="U1057" s="254"/>
    </row>
    <row r="1058" spans="20:21" x14ac:dyDescent="0.25">
      <c r="T1058" s="254"/>
      <c r="U1058" s="254"/>
    </row>
    <row r="1059" spans="20:21" x14ac:dyDescent="0.25">
      <c r="T1059" s="254"/>
      <c r="U1059" s="254"/>
    </row>
    <row r="1060" spans="20:21" x14ac:dyDescent="0.25">
      <c r="T1060" s="254"/>
      <c r="U1060" s="254"/>
    </row>
    <row r="1061" spans="20:21" x14ac:dyDescent="0.25">
      <c r="T1061" s="254"/>
      <c r="U1061" s="254"/>
    </row>
    <row r="1062" spans="20:21" x14ac:dyDescent="0.25">
      <c r="T1062" s="254"/>
      <c r="U1062" s="254"/>
    </row>
    <row r="1063" spans="20:21" x14ac:dyDescent="0.25">
      <c r="T1063" s="254"/>
      <c r="U1063" s="254"/>
    </row>
    <row r="1064" spans="20:21" x14ac:dyDescent="0.25">
      <c r="T1064" s="254"/>
      <c r="U1064" s="254"/>
    </row>
    <row r="1065" spans="20:21" x14ac:dyDescent="0.25">
      <c r="T1065" s="254"/>
      <c r="U1065" s="254"/>
    </row>
    <row r="1066" spans="20:21" x14ac:dyDescent="0.25">
      <c r="T1066" s="254"/>
      <c r="U1066" s="254"/>
    </row>
    <row r="1067" spans="20:21" x14ac:dyDescent="0.25">
      <c r="T1067" s="254"/>
      <c r="U1067" s="254"/>
    </row>
    <row r="1068" spans="20:21" x14ac:dyDescent="0.25">
      <c r="T1068" s="254"/>
      <c r="U1068" s="254"/>
    </row>
    <row r="1069" spans="20:21" x14ac:dyDescent="0.25">
      <c r="T1069" s="254"/>
      <c r="U1069" s="254"/>
    </row>
    <row r="1070" spans="20:21" x14ac:dyDescent="0.25">
      <c r="T1070" s="254"/>
      <c r="U1070" s="254"/>
    </row>
    <row r="1071" spans="20:21" x14ac:dyDescent="0.25">
      <c r="T1071" s="254"/>
      <c r="U1071" s="254"/>
    </row>
    <row r="1072" spans="20:21" x14ac:dyDescent="0.25">
      <c r="T1072" s="254"/>
      <c r="U1072" s="254"/>
    </row>
    <row r="1073" spans="20:21" x14ac:dyDescent="0.25">
      <c r="T1073" s="254"/>
      <c r="U1073" s="254"/>
    </row>
    <row r="1074" spans="20:21" x14ac:dyDescent="0.25">
      <c r="T1074" s="254"/>
      <c r="U1074" s="254"/>
    </row>
    <row r="1075" spans="20:21" x14ac:dyDescent="0.25">
      <c r="T1075" s="254"/>
      <c r="U1075" s="254"/>
    </row>
    <row r="1076" spans="20:21" x14ac:dyDescent="0.25">
      <c r="T1076" s="254"/>
      <c r="U1076" s="254"/>
    </row>
    <row r="1077" spans="20:21" x14ac:dyDescent="0.25">
      <c r="T1077" s="254"/>
      <c r="U1077" s="254"/>
    </row>
    <row r="1078" spans="20:21" x14ac:dyDescent="0.25">
      <c r="T1078" s="254"/>
      <c r="U1078" s="254"/>
    </row>
    <row r="1079" spans="20:21" x14ac:dyDescent="0.25">
      <c r="T1079" s="254"/>
      <c r="U1079" s="254"/>
    </row>
    <row r="1080" spans="20:21" x14ac:dyDescent="0.25">
      <c r="T1080" s="254"/>
      <c r="U1080" s="254"/>
    </row>
    <row r="1081" spans="20:21" x14ac:dyDescent="0.25">
      <c r="T1081" s="254"/>
      <c r="U1081" s="254"/>
    </row>
    <row r="1082" spans="20:21" x14ac:dyDescent="0.25">
      <c r="T1082" s="254"/>
      <c r="U1082" s="254"/>
    </row>
    <row r="1083" spans="20:21" x14ac:dyDescent="0.25">
      <c r="T1083" s="254"/>
      <c r="U1083" s="254"/>
    </row>
    <row r="1084" spans="20:21" x14ac:dyDescent="0.25">
      <c r="T1084" s="254"/>
      <c r="U1084" s="254"/>
    </row>
    <row r="1085" spans="20:21" x14ac:dyDescent="0.25">
      <c r="T1085" s="254"/>
      <c r="U1085" s="254"/>
    </row>
    <row r="1086" spans="20:21" x14ac:dyDescent="0.25">
      <c r="T1086" s="254"/>
      <c r="U1086" s="254"/>
    </row>
    <row r="1087" spans="20:21" x14ac:dyDescent="0.25">
      <c r="T1087" s="254"/>
      <c r="U1087" s="254"/>
    </row>
    <row r="1088" spans="20:21" x14ac:dyDescent="0.25">
      <c r="T1088" s="254"/>
      <c r="U1088" s="254"/>
    </row>
    <row r="1089" spans="20:21" x14ac:dyDescent="0.25">
      <c r="T1089" s="254"/>
      <c r="U1089" s="254"/>
    </row>
    <row r="1090" spans="20:21" x14ac:dyDescent="0.25">
      <c r="T1090" s="254"/>
      <c r="U1090" s="254"/>
    </row>
    <row r="1091" spans="20:21" x14ac:dyDescent="0.25">
      <c r="T1091" s="254"/>
      <c r="U1091" s="254"/>
    </row>
    <row r="1092" spans="20:21" x14ac:dyDescent="0.25">
      <c r="T1092" s="254"/>
      <c r="U1092" s="254"/>
    </row>
    <row r="1093" spans="20:21" x14ac:dyDescent="0.25">
      <c r="T1093" s="254"/>
      <c r="U1093" s="254"/>
    </row>
    <row r="1094" spans="20:21" x14ac:dyDescent="0.25">
      <c r="T1094" s="254"/>
      <c r="U1094" s="254"/>
    </row>
    <row r="1095" spans="20:21" x14ac:dyDescent="0.25">
      <c r="T1095" s="254"/>
      <c r="U1095" s="254"/>
    </row>
    <row r="1096" spans="20:21" x14ac:dyDescent="0.25">
      <c r="T1096" s="254"/>
      <c r="U1096" s="254"/>
    </row>
    <row r="1097" spans="20:21" x14ac:dyDescent="0.25">
      <c r="T1097" s="254"/>
      <c r="U1097" s="254"/>
    </row>
    <row r="1098" spans="20:21" x14ac:dyDescent="0.25">
      <c r="T1098" s="254"/>
      <c r="U1098" s="254"/>
    </row>
    <row r="1099" spans="20:21" x14ac:dyDescent="0.25">
      <c r="T1099" s="254"/>
      <c r="U1099" s="254"/>
    </row>
    <row r="1100" spans="20:21" x14ac:dyDescent="0.25">
      <c r="T1100" s="254"/>
      <c r="U1100" s="254"/>
    </row>
    <row r="1101" spans="20:21" x14ac:dyDescent="0.25">
      <c r="T1101" s="254"/>
      <c r="U1101" s="254"/>
    </row>
    <row r="1102" spans="20:21" x14ac:dyDescent="0.25">
      <c r="T1102" s="254"/>
      <c r="U1102" s="254"/>
    </row>
    <row r="1103" spans="20:21" x14ac:dyDescent="0.25">
      <c r="T1103" s="254"/>
      <c r="U1103" s="254"/>
    </row>
    <row r="1104" spans="20:21" x14ac:dyDescent="0.25">
      <c r="T1104" s="254"/>
      <c r="U1104" s="254"/>
    </row>
    <row r="1105" spans="20:21" x14ac:dyDescent="0.25">
      <c r="T1105" s="254"/>
      <c r="U1105" s="254"/>
    </row>
    <row r="1106" spans="20:21" x14ac:dyDescent="0.25">
      <c r="T1106" s="254"/>
      <c r="U1106" s="254"/>
    </row>
    <row r="1107" spans="20:21" x14ac:dyDescent="0.25">
      <c r="T1107" s="254"/>
      <c r="U1107" s="254"/>
    </row>
    <row r="1108" spans="20:21" x14ac:dyDescent="0.25">
      <c r="T1108" s="254"/>
      <c r="U1108" s="254"/>
    </row>
    <row r="1109" spans="20:21" x14ac:dyDescent="0.25">
      <c r="T1109" s="254"/>
      <c r="U1109" s="254"/>
    </row>
    <row r="1110" spans="20:21" x14ac:dyDescent="0.25">
      <c r="T1110" s="254"/>
      <c r="U1110" s="254"/>
    </row>
    <row r="1111" spans="20:21" x14ac:dyDescent="0.25">
      <c r="T1111" s="254"/>
      <c r="U1111" s="254"/>
    </row>
    <row r="1112" spans="20:21" x14ac:dyDescent="0.25">
      <c r="T1112" s="254"/>
      <c r="U1112" s="254"/>
    </row>
    <row r="1113" spans="20:21" x14ac:dyDescent="0.25">
      <c r="T1113" s="254"/>
      <c r="U1113" s="254"/>
    </row>
    <row r="1114" spans="20:21" x14ac:dyDescent="0.25">
      <c r="T1114" s="254"/>
      <c r="U1114" s="254"/>
    </row>
    <row r="1115" spans="20:21" x14ac:dyDescent="0.25">
      <c r="T1115" s="254"/>
      <c r="U1115" s="254"/>
    </row>
    <row r="1116" spans="20:21" x14ac:dyDescent="0.25">
      <c r="T1116" s="254"/>
      <c r="U1116" s="254"/>
    </row>
    <row r="1117" spans="20:21" x14ac:dyDescent="0.25">
      <c r="T1117" s="254"/>
      <c r="U1117" s="254"/>
    </row>
    <row r="1118" spans="20:21" x14ac:dyDescent="0.25">
      <c r="T1118" s="254"/>
      <c r="U1118" s="254"/>
    </row>
    <row r="1119" spans="20:21" x14ac:dyDescent="0.25">
      <c r="T1119" s="254"/>
      <c r="U1119" s="254"/>
    </row>
    <row r="1120" spans="20:21" x14ac:dyDescent="0.25">
      <c r="T1120" s="254"/>
      <c r="U1120" s="254"/>
    </row>
    <row r="1121" spans="20:21" x14ac:dyDescent="0.25">
      <c r="T1121" s="254"/>
      <c r="U1121" s="254"/>
    </row>
    <row r="1122" spans="20:21" x14ac:dyDescent="0.25">
      <c r="T1122" s="254"/>
      <c r="U1122" s="254"/>
    </row>
    <row r="1123" spans="20:21" x14ac:dyDescent="0.25">
      <c r="T1123" s="254"/>
      <c r="U1123" s="254"/>
    </row>
    <row r="1124" spans="20:21" x14ac:dyDescent="0.25">
      <c r="T1124" s="254"/>
      <c r="U1124" s="254"/>
    </row>
    <row r="1125" spans="20:21" x14ac:dyDescent="0.25">
      <c r="T1125" s="254"/>
      <c r="U1125" s="254"/>
    </row>
    <row r="1126" spans="20:21" x14ac:dyDescent="0.25">
      <c r="T1126" s="254"/>
      <c r="U1126" s="254"/>
    </row>
    <row r="1127" spans="20:21" x14ac:dyDescent="0.25">
      <c r="T1127" s="254"/>
      <c r="U1127" s="254"/>
    </row>
    <row r="1128" spans="20:21" x14ac:dyDescent="0.25">
      <c r="T1128" s="254"/>
      <c r="U1128" s="254"/>
    </row>
    <row r="1129" spans="20:21" x14ac:dyDescent="0.25">
      <c r="T1129" s="254"/>
      <c r="U1129" s="254"/>
    </row>
    <row r="1130" spans="20:21" x14ac:dyDescent="0.25">
      <c r="T1130" s="254"/>
      <c r="U1130" s="254"/>
    </row>
    <row r="1131" spans="20:21" x14ac:dyDescent="0.25">
      <c r="T1131" s="254"/>
      <c r="U1131" s="254"/>
    </row>
    <row r="1132" spans="20:21" x14ac:dyDescent="0.25">
      <c r="T1132" s="254"/>
      <c r="U1132" s="254"/>
    </row>
    <row r="1133" spans="20:21" x14ac:dyDescent="0.25">
      <c r="T1133" s="254"/>
      <c r="U1133" s="254"/>
    </row>
    <row r="1134" spans="20:21" x14ac:dyDescent="0.25">
      <c r="T1134" s="254"/>
      <c r="U1134" s="254"/>
    </row>
    <row r="1135" spans="20:21" x14ac:dyDescent="0.25">
      <c r="T1135" s="254"/>
      <c r="U1135" s="254"/>
    </row>
    <row r="1136" spans="20:21" x14ac:dyDescent="0.25">
      <c r="T1136" s="254"/>
      <c r="U1136" s="254"/>
    </row>
    <row r="1137" spans="20:21" x14ac:dyDescent="0.25">
      <c r="T1137" s="254"/>
      <c r="U1137" s="254"/>
    </row>
    <row r="1138" spans="20:21" x14ac:dyDescent="0.25">
      <c r="T1138" s="254"/>
      <c r="U1138" s="254"/>
    </row>
    <row r="1139" spans="20:21" x14ac:dyDescent="0.25">
      <c r="T1139" s="254"/>
      <c r="U1139" s="254"/>
    </row>
    <row r="1140" spans="20:21" x14ac:dyDescent="0.25">
      <c r="T1140" s="254"/>
      <c r="U1140" s="254"/>
    </row>
    <row r="1141" spans="20:21" x14ac:dyDescent="0.25">
      <c r="T1141" s="254"/>
      <c r="U1141" s="254"/>
    </row>
    <row r="1142" spans="20:21" x14ac:dyDescent="0.25">
      <c r="T1142" s="254"/>
      <c r="U1142" s="254"/>
    </row>
    <row r="1143" spans="20:21" x14ac:dyDescent="0.25">
      <c r="T1143" s="254"/>
      <c r="U1143" s="254"/>
    </row>
    <row r="1144" spans="20:21" x14ac:dyDescent="0.25">
      <c r="T1144" s="254"/>
      <c r="U1144" s="254"/>
    </row>
    <row r="1145" spans="20:21" x14ac:dyDescent="0.25">
      <c r="T1145" s="254"/>
      <c r="U1145" s="254"/>
    </row>
    <row r="1146" spans="20:21" x14ac:dyDescent="0.25">
      <c r="T1146" s="254"/>
      <c r="U1146" s="254"/>
    </row>
    <row r="1147" spans="20:21" x14ac:dyDescent="0.25">
      <c r="T1147" s="254"/>
      <c r="U1147" s="254"/>
    </row>
    <row r="1148" spans="20:21" x14ac:dyDescent="0.25">
      <c r="T1148" s="254"/>
      <c r="U1148" s="254"/>
    </row>
    <row r="1149" spans="20:21" x14ac:dyDescent="0.25">
      <c r="T1149" s="254"/>
      <c r="U1149" s="254"/>
    </row>
    <row r="1150" spans="20:21" x14ac:dyDescent="0.25">
      <c r="T1150" s="254"/>
      <c r="U1150" s="254"/>
    </row>
    <row r="1151" spans="20:21" x14ac:dyDescent="0.25">
      <c r="T1151" s="254"/>
      <c r="U1151" s="254"/>
    </row>
    <row r="1152" spans="20:21" x14ac:dyDescent="0.25">
      <c r="T1152" s="254"/>
      <c r="U1152" s="254"/>
    </row>
    <row r="1153" spans="20:21" x14ac:dyDescent="0.25">
      <c r="T1153" s="254"/>
      <c r="U1153" s="254"/>
    </row>
    <row r="1154" spans="20:21" x14ac:dyDescent="0.25">
      <c r="T1154" s="254"/>
      <c r="U1154" s="254"/>
    </row>
    <row r="1155" spans="20:21" x14ac:dyDescent="0.25">
      <c r="T1155" s="254"/>
      <c r="U1155" s="254"/>
    </row>
    <row r="1156" spans="20:21" x14ac:dyDescent="0.25">
      <c r="T1156" s="254"/>
      <c r="U1156" s="254"/>
    </row>
    <row r="1157" spans="20:21" x14ac:dyDescent="0.25">
      <c r="T1157" s="254"/>
      <c r="U1157" s="254"/>
    </row>
    <row r="1158" spans="20:21" x14ac:dyDescent="0.25">
      <c r="T1158" s="254"/>
      <c r="U1158" s="254"/>
    </row>
    <row r="1159" spans="20:21" x14ac:dyDescent="0.25">
      <c r="T1159" s="254"/>
      <c r="U1159" s="254"/>
    </row>
    <row r="1160" spans="20:21" x14ac:dyDescent="0.25">
      <c r="T1160" s="254"/>
      <c r="U1160" s="254"/>
    </row>
    <row r="1161" spans="20:21" x14ac:dyDescent="0.25">
      <c r="T1161" s="254"/>
      <c r="U1161" s="254"/>
    </row>
    <row r="1162" spans="20:21" x14ac:dyDescent="0.25">
      <c r="T1162" s="254"/>
      <c r="U1162" s="254"/>
    </row>
    <row r="1163" spans="20:21" x14ac:dyDescent="0.25">
      <c r="T1163" s="254"/>
      <c r="U1163" s="254"/>
    </row>
    <row r="1164" spans="20:21" x14ac:dyDescent="0.25">
      <c r="T1164" s="254"/>
      <c r="U1164" s="254"/>
    </row>
    <row r="1165" spans="20:21" x14ac:dyDescent="0.25">
      <c r="T1165" s="254"/>
      <c r="U1165" s="254"/>
    </row>
    <row r="1166" spans="20:21" x14ac:dyDescent="0.25">
      <c r="T1166" s="254"/>
      <c r="U1166" s="254"/>
    </row>
    <row r="1167" spans="20:21" x14ac:dyDescent="0.25">
      <c r="T1167" s="254"/>
      <c r="U1167" s="254"/>
    </row>
    <row r="1168" spans="20:21" x14ac:dyDescent="0.25">
      <c r="T1168" s="254"/>
      <c r="U1168" s="254"/>
    </row>
    <row r="1169" spans="20:21" x14ac:dyDescent="0.25">
      <c r="T1169" s="254"/>
      <c r="U1169" s="254"/>
    </row>
    <row r="1170" spans="20:21" x14ac:dyDescent="0.25">
      <c r="T1170" s="254"/>
      <c r="U1170" s="254"/>
    </row>
    <row r="1171" spans="20:21" x14ac:dyDescent="0.25">
      <c r="T1171" s="254"/>
      <c r="U1171" s="254"/>
    </row>
    <row r="1172" spans="20:21" x14ac:dyDescent="0.25">
      <c r="T1172" s="254"/>
      <c r="U1172" s="254"/>
    </row>
    <row r="1173" spans="20:21" x14ac:dyDescent="0.25">
      <c r="T1173" s="254"/>
      <c r="U1173" s="254"/>
    </row>
    <row r="1174" spans="20:21" x14ac:dyDescent="0.25">
      <c r="T1174" s="254"/>
      <c r="U1174" s="254"/>
    </row>
    <row r="1175" spans="20:21" x14ac:dyDescent="0.25">
      <c r="T1175" s="254"/>
      <c r="U1175" s="254"/>
    </row>
    <row r="1176" spans="20:21" x14ac:dyDescent="0.25">
      <c r="T1176" s="254"/>
      <c r="U1176" s="254"/>
    </row>
    <row r="1177" spans="20:21" x14ac:dyDescent="0.25">
      <c r="T1177" s="254"/>
      <c r="U1177" s="254"/>
    </row>
    <row r="1178" spans="20:21" x14ac:dyDescent="0.25">
      <c r="T1178" s="254"/>
      <c r="U1178" s="254"/>
    </row>
    <row r="1179" spans="20:21" x14ac:dyDescent="0.25">
      <c r="T1179" s="254"/>
      <c r="U1179" s="254"/>
    </row>
    <row r="1180" spans="20:21" x14ac:dyDescent="0.25">
      <c r="T1180" s="254"/>
      <c r="U1180" s="254"/>
    </row>
    <row r="1181" spans="20:21" x14ac:dyDescent="0.25">
      <c r="T1181" s="254"/>
      <c r="U1181" s="254"/>
    </row>
    <row r="1182" spans="20:21" x14ac:dyDescent="0.25">
      <c r="T1182" s="254"/>
      <c r="U1182" s="254"/>
    </row>
    <row r="1183" spans="20:21" x14ac:dyDescent="0.25">
      <c r="T1183" s="254"/>
      <c r="U1183" s="254"/>
    </row>
    <row r="1184" spans="20:21" x14ac:dyDescent="0.25">
      <c r="T1184" s="254"/>
      <c r="U1184" s="254"/>
    </row>
    <row r="1185" spans="20:21" x14ac:dyDescent="0.25">
      <c r="T1185" s="254"/>
      <c r="U1185" s="254"/>
    </row>
    <row r="1186" spans="20:21" x14ac:dyDescent="0.25">
      <c r="T1186" s="254"/>
      <c r="U1186" s="254"/>
    </row>
    <row r="1187" spans="20:21" x14ac:dyDescent="0.25">
      <c r="T1187" s="254"/>
      <c r="U1187" s="254"/>
    </row>
    <row r="1188" spans="20:21" x14ac:dyDescent="0.25">
      <c r="T1188" s="254"/>
      <c r="U1188" s="254"/>
    </row>
    <row r="1189" spans="20:21" x14ac:dyDescent="0.25">
      <c r="T1189" s="254"/>
      <c r="U1189" s="254"/>
    </row>
    <row r="1190" spans="20:21" x14ac:dyDescent="0.25">
      <c r="T1190" s="254"/>
      <c r="U1190" s="254"/>
    </row>
    <row r="1191" spans="20:21" x14ac:dyDescent="0.25">
      <c r="T1191" s="254"/>
      <c r="U1191" s="254"/>
    </row>
    <row r="1192" spans="20:21" x14ac:dyDescent="0.25">
      <c r="T1192" s="254"/>
      <c r="U1192" s="254"/>
    </row>
    <row r="1193" spans="20:21" x14ac:dyDescent="0.25">
      <c r="T1193" s="254"/>
      <c r="U1193" s="254"/>
    </row>
    <row r="1194" spans="20:21" x14ac:dyDescent="0.25">
      <c r="T1194" s="254"/>
      <c r="U1194" s="254"/>
    </row>
    <row r="1195" spans="20:21" x14ac:dyDescent="0.25">
      <c r="T1195" s="254"/>
      <c r="U1195" s="254"/>
    </row>
    <row r="1196" spans="20:21" x14ac:dyDescent="0.25">
      <c r="T1196" s="254"/>
      <c r="U1196" s="254"/>
    </row>
    <row r="1197" spans="20:21" x14ac:dyDescent="0.25">
      <c r="T1197" s="254"/>
      <c r="U1197" s="254"/>
    </row>
    <row r="1198" spans="20:21" x14ac:dyDescent="0.25">
      <c r="T1198" s="254"/>
      <c r="U1198" s="254"/>
    </row>
    <row r="1199" spans="20:21" x14ac:dyDescent="0.25">
      <c r="T1199" s="254"/>
      <c r="U1199" s="254"/>
    </row>
    <row r="1200" spans="20:21" x14ac:dyDescent="0.25">
      <c r="T1200" s="254"/>
      <c r="U1200" s="254"/>
    </row>
    <row r="1201" spans="20:21" x14ac:dyDescent="0.25">
      <c r="T1201" s="254"/>
      <c r="U1201" s="254"/>
    </row>
    <row r="1202" spans="20:21" x14ac:dyDescent="0.25">
      <c r="T1202" s="254"/>
      <c r="U1202" s="254"/>
    </row>
    <row r="1203" spans="20:21" x14ac:dyDescent="0.25">
      <c r="T1203" s="254"/>
      <c r="U1203" s="254"/>
    </row>
    <row r="1204" spans="20:21" x14ac:dyDescent="0.25">
      <c r="T1204" s="254"/>
      <c r="U1204" s="254"/>
    </row>
    <row r="1205" spans="20:21" x14ac:dyDescent="0.25">
      <c r="T1205" s="254"/>
      <c r="U1205" s="254"/>
    </row>
    <row r="1206" spans="20:21" x14ac:dyDescent="0.25">
      <c r="T1206" s="254"/>
      <c r="U1206" s="254"/>
    </row>
    <row r="1207" spans="20:21" x14ac:dyDescent="0.25">
      <c r="T1207" s="254"/>
      <c r="U1207" s="254"/>
    </row>
    <row r="1208" spans="20:21" x14ac:dyDescent="0.25">
      <c r="T1208" s="254"/>
      <c r="U1208" s="254"/>
    </row>
    <row r="1209" spans="20:21" x14ac:dyDescent="0.25">
      <c r="T1209" s="254"/>
      <c r="U1209" s="254"/>
    </row>
    <row r="1210" spans="20:21" x14ac:dyDescent="0.25">
      <c r="T1210" s="254"/>
      <c r="U1210" s="254"/>
    </row>
    <row r="1211" spans="20:21" x14ac:dyDescent="0.25">
      <c r="T1211" s="254"/>
      <c r="U1211" s="254"/>
    </row>
    <row r="1212" spans="20:21" x14ac:dyDescent="0.25">
      <c r="T1212" s="254"/>
      <c r="U1212" s="254"/>
    </row>
    <row r="1213" spans="20:21" x14ac:dyDescent="0.25">
      <c r="T1213" s="254"/>
      <c r="U1213" s="254"/>
    </row>
    <row r="1214" spans="20:21" x14ac:dyDescent="0.25">
      <c r="T1214" s="254"/>
      <c r="U1214" s="254"/>
    </row>
    <row r="1215" spans="20:21" x14ac:dyDescent="0.25">
      <c r="T1215" s="254"/>
      <c r="U1215" s="254"/>
    </row>
    <row r="1216" spans="20:21" x14ac:dyDescent="0.25">
      <c r="T1216" s="254"/>
      <c r="U1216" s="254"/>
    </row>
    <row r="1217" spans="20:21" x14ac:dyDescent="0.25">
      <c r="T1217" s="254"/>
      <c r="U1217" s="254"/>
    </row>
    <row r="1218" spans="20:21" x14ac:dyDescent="0.25">
      <c r="T1218" s="254"/>
      <c r="U1218" s="254"/>
    </row>
    <row r="1219" spans="20:21" x14ac:dyDescent="0.25">
      <c r="T1219" s="254"/>
      <c r="U1219" s="254"/>
    </row>
    <row r="1220" spans="20:21" x14ac:dyDescent="0.25">
      <c r="T1220" s="254"/>
      <c r="U1220" s="254"/>
    </row>
    <row r="1221" spans="20:21" x14ac:dyDescent="0.25">
      <c r="T1221" s="254"/>
      <c r="U1221" s="254"/>
    </row>
    <row r="1222" spans="20:21" x14ac:dyDescent="0.25">
      <c r="T1222" s="254"/>
      <c r="U1222" s="254"/>
    </row>
    <row r="1223" spans="20:21" x14ac:dyDescent="0.25">
      <c r="T1223" s="254"/>
      <c r="U1223" s="254"/>
    </row>
    <row r="1224" spans="20:21" x14ac:dyDescent="0.25">
      <c r="T1224" s="254"/>
      <c r="U1224" s="254"/>
    </row>
    <row r="1225" spans="20:21" x14ac:dyDescent="0.25">
      <c r="T1225" s="254"/>
      <c r="U1225" s="254"/>
    </row>
    <row r="1226" spans="20:21" x14ac:dyDescent="0.25">
      <c r="T1226" s="254"/>
      <c r="U1226" s="254"/>
    </row>
    <row r="1227" spans="20:21" x14ac:dyDescent="0.25">
      <c r="T1227" s="254"/>
      <c r="U1227" s="254"/>
    </row>
    <row r="1228" spans="20:21" x14ac:dyDescent="0.25">
      <c r="T1228" s="254"/>
      <c r="U1228" s="254"/>
    </row>
    <row r="1229" spans="20:21" x14ac:dyDescent="0.25">
      <c r="T1229" s="254"/>
      <c r="U1229" s="254"/>
    </row>
    <row r="1230" spans="20:21" x14ac:dyDescent="0.25">
      <c r="T1230" s="254"/>
      <c r="U1230" s="254"/>
    </row>
    <row r="1231" spans="20:21" x14ac:dyDescent="0.25">
      <c r="T1231" s="254"/>
      <c r="U1231" s="254"/>
    </row>
    <row r="1232" spans="20:21" x14ac:dyDescent="0.25">
      <c r="T1232" s="254"/>
      <c r="U1232" s="254"/>
    </row>
    <row r="1233" spans="20:21" x14ac:dyDescent="0.25">
      <c r="T1233" s="254"/>
      <c r="U1233" s="254"/>
    </row>
    <row r="1234" spans="20:21" x14ac:dyDescent="0.25">
      <c r="T1234" s="254"/>
      <c r="U1234" s="254"/>
    </row>
    <row r="1235" spans="20:21" x14ac:dyDescent="0.25">
      <c r="T1235" s="254"/>
      <c r="U1235" s="254"/>
    </row>
    <row r="1236" spans="20:21" x14ac:dyDescent="0.25">
      <c r="T1236" s="254"/>
      <c r="U1236" s="254"/>
    </row>
    <row r="1237" spans="20:21" x14ac:dyDescent="0.25">
      <c r="T1237" s="254"/>
      <c r="U1237" s="254"/>
    </row>
    <row r="1238" spans="20:21" x14ac:dyDescent="0.25">
      <c r="T1238" s="254"/>
      <c r="U1238" s="254"/>
    </row>
    <row r="1239" spans="20:21" x14ac:dyDescent="0.25">
      <c r="T1239" s="254"/>
      <c r="U1239" s="254"/>
    </row>
    <row r="1240" spans="20:21" x14ac:dyDescent="0.25">
      <c r="T1240" s="254"/>
      <c r="U1240" s="254"/>
    </row>
    <row r="1241" spans="20:21" x14ac:dyDescent="0.25">
      <c r="T1241" s="254"/>
      <c r="U1241" s="254"/>
    </row>
    <row r="1242" spans="20:21" x14ac:dyDescent="0.25">
      <c r="T1242" s="254"/>
      <c r="U1242" s="254"/>
    </row>
    <row r="1243" spans="20:21" x14ac:dyDescent="0.25">
      <c r="T1243" s="254"/>
      <c r="U1243" s="254"/>
    </row>
    <row r="1244" spans="20:21" x14ac:dyDescent="0.25">
      <c r="T1244" s="254"/>
      <c r="U1244" s="254"/>
    </row>
    <row r="1245" spans="20:21" x14ac:dyDescent="0.25">
      <c r="T1245" s="254"/>
      <c r="U1245" s="254"/>
    </row>
    <row r="1246" spans="20:21" x14ac:dyDescent="0.25">
      <c r="T1246" s="254"/>
      <c r="U1246" s="254"/>
    </row>
    <row r="1247" spans="20:21" x14ac:dyDescent="0.25">
      <c r="T1247" s="254"/>
      <c r="U1247" s="254"/>
    </row>
    <row r="1248" spans="20:21" x14ac:dyDescent="0.25">
      <c r="T1248" s="254"/>
      <c r="U1248" s="254"/>
    </row>
    <row r="1249" spans="20:21" x14ac:dyDescent="0.25">
      <c r="T1249" s="254"/>
      <c r="U1249" s="254"/>
    </row>
    <row r="1250" spans="20:21" x14ac:dyDescent="0.25">
      <c r="T1250" s="254"/>
      <c r="U1250" s="254"/>
    </row>
    <row r="1251" spans="20:21" x14ac:dyDescent="0.25">
      <c r="T1251" s="254"/>
      <c r="U1251" s="254"/>
    </row>
    <row r="1252" spans="20:21" x14ac:dyDescent="0.25">
      <c r="T1252" s="254"/>
      <c r="U1252" s="254"/>
    </row>
    <row r="1253" spans="20:21" x14ac:dyDescent="0.25">
      <c r="T1253" s="254"/>
      <c r="U1253" s="254"/>
    </row>
    <row r="1254" spans="20:21" x14ac:dyDescent="0.25">
      <c r="T1254" s="254"/>
      <c r="U1254" s="254"/>
    </row>
    <row r="1255" spans="20:21" x14ac:dyDescent="0.25">
      <c r="T1255" s="254"/>
      <c r="U1255" s="254"/>
    </row>
    <row r="1256" spans="20:21" x14ac:dyDescent="0.25">
      <c r="T1256" s="254"/>
      <c r="U1256" s="254"/>
    </row>
    <row r="1257" spans="20:21" x14ac:dyDescent="0.25">
      <c r="T1257" s="254"/>
      <c r="U1257" s="254"/>
    </row>
    <row r="1258" spans="20:21" x14ac:dyDescent="0.25">
      <c r="T1258" s="254"/>
      <c r="U1258" s="254"/>
    </row>
    <row r="1259" spans="20:21" x14ac:dyDescent="0.25">
      <c r="T1259" s="254"/>
      <c r="U1259" s="254"/>
    </row>
    <row r="1260" spans="20:21" x14ac:dyDescent="0.25">
      <c r="T1260" s="254"/>
      <c r="U1260" s="254"/>
    </row>
    <row r="1261" spans="20:21" x14ac:dyDescent="0.25">
      <c r="T1261" s="254"/>
      <c r="U1261" s="254"/>
    </row>
    <row r="1262" spans="20:21" x14ac:dyDescent="0.25">
      <c r="T1262" s="254"/>
      <c r="U1262" s="254"/>
    </row>
    <row r="1263" spans="20:21" x14ac:dyDescent="0.25">
      <c r="T1263" s="254"/>
      <c r="U1263" s="254"/>
    </row>
    <row r="1264" spans="20:21" x14ac:dyDescent="0.25">
      <c r="T1264" s="254"/>
      <c r="U1264" s="254"/>
    </row>
    <row r="1265" spans="20:21" x14ac:dyDescent="0.25">
      <c r="T1265" s="254"/>
      <c r="U1265" s="254"/>
    </row>
    <row r="1266" spans="20:21" x14ac:dyDescent="0.25">
      <c r="T1266" s="254"/>
      <c r="U1266" s="254"/>
    </row>
    <row r="1267" spans="20:21" x14ac:dyDescent="0.25">
      <c r="T1267" s="254"/>
      <c r="U1267" s="254"/>
    </row>
    <row r="1268" spans="20:21" x14ac:dyDescent="0.25">
      <c r="T1268" s="254"/>
      <c r="U1268" s="254"/>
    </row>
    <row r="1269" spans="20:21" x14ac:dyDescent="0.25">
      <c r="T1269" s="254"/>
      <c r="U1269" s="254"/>
    </row>
    <row r="1270" spans="20:21" x14ac:dyDescent="0.25">
      <c r="T1270" s="254"/>
      <c r="U1270" s="254"/>
    </row>
    <row r="1271" spans="20:21" x14ac:dyDescent="0.25">
      <c r="T1271" s="254"/>
      <c r="U1271" s="254"/>
    </row>
    <row r="1272" spans="20:21" x14ac:dyDescent="0.25">
      <c r="T1272" s="254"/>
      <c r="U1272" s="254"/>
    </row>
    <row r="1273" spans="20:21" x14ac:dyDescent="0.25">
      <c r="T1273" s="254"/>
      <c r="U1273" s="254"/>
    </row>
    <row r="1274" spans="20:21" x14ac:dyDescent="0.25">
      <c r="T1274" s="254"/>
      <c r="U1274" s="254"/>
    </row>
    <row r="1275" spans="20:21" x14ac:dyDescent="0.25">
      <c r="T1275" s="254"/>
      <c r="U1275" s="254"/>
    </row>
    <row r="1276" spans="20:21" x14ac:dyDescent="0.25">
      <c r="T1276" s="254"/>
      <c r="U1276" s="254"/>
    </row>
    <row r="1277" spans="20:21" x14ac:dyDescent="0.25">
      <c r="T1277" s="254"/>
      <c r="U1277" s="254"/>
    </row>
    <row r="1278" spans="20:21" x14ac:dyDescent="0.25">
      <c r="T1278" s="254"/>
      <c r="U1278" s="254"/>
    </row>
    <row r="1279" spans="20:21" x14ac:dyDescent="0.25">
      <c r="T1279" s="254"/>
      <c r="U1279" s="254"/>
    </row>
    <row r="1280" spans="20:21" x14ac:dyDescent="0.25">
      <c r="T1280" s="254"/>
      <c r="U1280" s="254"/>
    </row>
    <row r="1281" spans="20:21" x14ac:dyDescent="0.25">
      <c r="T1281" s="254"/>
      <c r="U1281" s="254"/>
    </row>
    <row r="1282" spans="20:21" x14ac:dyDescent="0.25">
      <c r="T1282" s="254"/>
      <c r="U1282" s="254"/>
    </row>
    <row r="1283" spans="20:21" x14ac:dyDescent="0.25">
      <c r="T1283" s="254"/>
      <c r="U1283" s="254"/>
    </row>
    <row r="1284" spans="20:21" x14ac:dyDescent="0.25">
      <c r="T1284" s="254"/>
      <c r="U1284" s="254"/>
    </row>
    <row r="1285" spans="20:21" x14ac:dyDescent="0.25">
      <c r="T1285" s="254"/>
      <c r="U1285" s="254"/>
    </row>
    <row r="1286" spans="20:21" x14ac:dyDescent="0.25">
      <c r="T1286" s="254"/>
      <c r="U1286" s="254"/>
    </row>
    <row r="1287" spans="20:21" x14ac:dyDescent="0.25">
      <c r="T1287" s="254"/>
      <c r="U1287" s="254"/>
    </row>
    <row r="1288" spans="20:21" x14ac:dyDescent="0.25">
      <c r="T1288" s="254"/>
      <c r="U1288" s="254"/>
    </row>
    <row r="1289" spans="20:21" x14ac:dyDescent="0.25">
      <c r="T1289" s="254"/>
      <c r="U1289" s="254"/>
    </row>
    <row r="1290" spans="20:21" x14ac:dyDescent="0.25">
      <c r="T1290" s="254"/>
      <c r="U1290" s="254"/>
    </row>
    <row r="1291" spans="20:21" x14ac:dyDescent="0.25">
      <c r="T1291" s="254"/>
      <c r="U1291" s="254"/>
    </row>
    <row r="1292" spans="20:21" x14ac:dyDescent="0.25">
      <c r="T1292" s="254"/>
      <c r="U1292" s="254"/>
    </row>
    <row r="1293" spans="20:21" x14ac:dyDescent="0.25">
      <c r="T1293" s="254"/>
      <c r="U1293" s="254"/>
    </row>
    <row r="1294" spans="20:21" x14ac:dyDescent="0.25">
      <c r="T1294" s="254"/>
      <c r="U1294" s="254"/>
    </row>
    <row r="1295" spans="20:21" x14ac:dyDescent="0.25">
      <c r="T1295" s="254"/>
      <c r="U1295" s="254"/>
    </row>
    <row r="1296" spans="20:21" x14ac:dyDescent="0.25">
      <c r="T1296" s="254"/>
      <c r="U1296" s="254"/>
    </row>
    <row r="1297" spans="20:21" x14ac:dyDescent="0.25">
      <c r="T1297" s="254"/>
      <c r="U1297" s="254"/>
    </row>
    <row r="1298" spans="20:21" x14ac:dyDescent="0.25">
      <c r="T1298" s="254"/>
      <c r="U1298" s="254"/>
    </row>
    <row r="1299" spans="20:21" x14ac:dyDescent="0.25">
      <c r="T1299" s="254"/>
      <c r="U1299" s="254"/>
    </row>
    <row r="1300" spans="20:21" x14ac:dyDescent="0.25">
      <c r="T1300" s="254"/>
      <c r="U1300" s="254"/>
    </row>
    <row r="1301" spans="20:21" x14ac:dyDescent="0.25">
      <c r="T1301" s="254"/>
      <c r="U1301" s="254"/>
    </row>
    <row r="1302" spans="20:21" x14ac:dyDescent="0.25">
      <c r="T1302" s="254"/>
      <c r="U1302" s="254"/>
    </row>
    <row r="1303" spans="20:21" x14ac:dyDescent="0.25">
      <c r="T1303" s="254"/>
      <c r="U1303" s="254"/>
    </row>
    <row r="1304" spans="20:21" x14ac:dyDescent="0.25">
      <c r="T1304" s="254"/>
      <c r="U1304" s="254"/>
    </row>
    <row r="1305" spans="20:21" x14ac:dyDescent="0.25">
      <c r="T1305" s="254"/>
      <c r="U1305" s="254"/>
    </row>
    <row r="1306" spans="20:21" x14ac:dyDescent="0.25">
      <c r="T1306" s="254"/>
      <c r="U1306" s="254"/>
    </row>
    <row r="1307" spans="20:21" x14ac:dyDescent="0.25">
      <c r="T1307" s="254"/>
      <c r="U1307" s="254"/>
    </row>
    <row r="1308" spans="20:21" x14ac:dyDescent="0.25">
      <c r="T1308" s="254"/>
      <c r="U1308" s="254"/>
    </row>
    <row r="1309" spans="20:21" x14ac:dyDescent="0.25">
      <c r="T1309" s="254"/>
      <c r="U1309" s="254"/>
    </row>
    <row r="1310" spans="20:21" x14ac:dyDescent="0.25">
      <c r="T1310" s="254"/>
      <c r="U1310" s="254"/>
    </row>
    <row r="1311" spans="20:21" x14ac:dyDescent="0.25">
      <c r="T1311" s="254"/>
      <c r="U1311" s="254"/>
    </row>
    <row r="1312" spans="20:21" x14ac:dyDescent="0.25">
      <c r="T1312" s="254"/>
      <c r="U1312" s="254"/>
    </row>
    <row r="1313" spans="20:21" x14ac:dyDescent="0.25">
      <c r="T1313" s="254"/>
      <c r="U1313" s="254"/>
    </row>
    <row r="1314" spans="20:21" x14ac:dyDescent="0.25">
      <c r="T1314" s="254"/>
      <c r="U1314" s="254"/>
    </row>
    <row r="1315" spans="20:21" x14ac:dyDescent="0.25">
      <c r="T1315" s="254"/>
      <c r="U1315" s="254"/>
    </row>
    <row r="1316" spans="20:21" x14ac:dyDescent="0.25">
      <c r="T1316" s="254"/>
      <c r="U1316" s="254"/>
    </row>
    <row r="1317" spans="20:21" x14ac:dyDescent="0.25">
      <c r="T1317" s="254"/>
      <c r="U1317" s="254"/>
    </row>
    <row r="1318" spans="20:21" x14ac:dyDescent="0.25">
      <c r="T1318" s="254"/>
      <c r="U1318" s="254"/>
    </row>
    <row r="1319" spans="20:21" x14ac:dyDescent="0.25">
      <c r="T1319" s="254"/>
      <c r="U1319" s="254"/>
    </row>
    <row r="1320" spans="20:21" x14ac:dyDescent="0.25">
      <c r="T1320" s="254"/>
      <c r="U1320" s="254"/>
    </row>
    <row r="1321" spans="20:21" x14ac:dyDescent="0.25">
      <c r="T1321" s="254"/>
      <c r="U1321" s="254"/>
    </row>
    <row r="1322" spans="20:21" x14ac:dyDescent="0.25">
      <c r="T1322" s="254"/>
      <c r="U1322" s="254"/>
    </row>
    <row r="1323" spans="20:21" x14ac:dyDescent="0.25">
      <c r="T1323" s="254"/>
      <c r="U1323" s="254"/>
    </row>
    <row r="1324" spans="20:21" x14ac:dyDescent="0.25">
      <c r="T1324" s="254"/>
      <c r="U1324" s="254"/>
    </row>
    <row r="1325" spans="20:21" x14ac:dyDescent="0.25">
      <c r="T1325" s="254"/>
      <c r="U1325" s="254"/>
    </row>
    <row r="1326" spans="20:21" x14ac:dyDescent="0.25">
      <c r="T1326" s="254"/>
      <c r="U1326" s="254"/>
    </row>
    <row r="1327" spans="20:21" x14ac:dyDescent="0.25">
      <c r="T1327" s="254"/>
      <c r="U1327" s="254"/>
    </row>
    <row r="1328" spans="20:21" x14ac:dyDescent="0.25">
      <c r="T1328" s="254"/>
      <c r="U1328" s="254"/>
    </row>
    <row r="1329" spans="20:21" x14ac:dyDescent="0.25">
      <c r="T1329" s="254"/>
      <c r="U1329" s="254"/>
    </row>
    <row r="1330" spans="20:21" x14ac:dyDescent="0.25">
      <c r="T1330" s="254"/>
      <c r="U1330" s="254"/>
    </row>
    <row r="1331" spans="20:21" x14ac:dyDescent="0.25">
      <c r="T1331" s="254"/>
      <c r="U1331" s="254"/>
    </row>
    <row r="1332" spans="20:21" x14ac:dyDescent="0.25">
      <c r="T1332" s="254"/>
      <c r="U1332" s="254"/>
    </row>
    <row r="1333" spans="20:21" x14ac:dyDescent="0.25">
      <c r="T1333" s="254"/>
      <c r="U1333" s="254"/>
    </row>
    <row r="1334" spans="20:21" x14ac:dyDescent="0.25">
      <c r="T1334" s="254"/>
      <c r="U1334" s="254"/>
    </row>
    <row r="1335" spans="20:21" x14ac:dyDescent="0.25">
      <c r="T1335" s="254"/>
      <c r="U1335" s="254"/>
    </row>
    <row r="1336" spans="20:21" x14ac:dyDescent="0.25">
      <c r="T1336" s="254"/>
      <c r="U1336" s="254"/>
    </row>
    <row r="1337" spans="20:21" x14ac:dyDescent="0.25">
      <c r="T1337" s="254"/>
      <c r="U1337" s="254"/>
    </row>
    <row r="1338" spans="20:21" x14ac:dyDescent="0.25">
      <c r="T1338" s="254"/>
      <c r="U1338" s="254"/>
    </row>
    <row r="1339" spans="20:21" x14ac:dyDescent="0.25">
      <c r="T1339" s="254"/>
      <c r="U1339" s="254"/>
    </row>
    <row r="1340" spans="20:21" x14ac:dyDescent="0.25">
      <c r="T1340" s="254"/>
      <c r="U1340" s="254"/>
    </row>
    <row r="1341" spans="20:21" x14ac:dyDescent="0.25">
      <c r="T1341" s="254"/>
      <c r="U1341" s="254"/>
    </row>
    <row r="1342" spans="20:21" x14ac:dyDescent="0.25">
      <c r="T1342" s="254"/>
      <c r="U1342" s="254"/>
    </row>
    <row r="1343" spans="20:21" x14ac:dyDescent="0.25">
      <c r="T1343" s="254"/>
      <c r="U1343" s="254"/>
    </row>
    <row r="1344" spans="20:21" x14ac:dyDescent="0.25">
      <c r="T1344" s="254"/>
      <c r="U1344" s="254"/>
    </row>
    <row r="1345" spans="20:21" x14ac:dyDescent="0.25">
      <c r="T1345" s="254"/>
      <c r="U1345" s="254"/>
    </row>
    <row r="1346" spans="20:21" x14ac:dyDescent="0.25">
      <c r="T1346" s="254"/>
      <c r="U1346" s="254"/>
    </row>
    <row r="1347" spans="20:21" x14ac:dyDescent="0.25">
      <c r="T1347" s="254"/>
      <c r="U1347" s="254"/>
    </row>
    <row r="1348" spans="20:21" x14ac:dyDescent="0.25">
      <c r="T1348" s="254"/>
      <c r="U1348" s="254"/>
    </row>
    <row r="1349" spans="20:21" x14ac:dyDescent="0.25">
      <c r="T1349" s="254"/>
      <c r="U1349" s="254"/>
    </row>
    <row r="1350" spans="20:21" x14ac:dyDescent="0.25">
      <c r="T1350" s="254"/>
      <c r="U1350" s="254"/>
    </row>
    <row r="1351" spans="20:21" x14ac:dyDescent="0.25">
      <c r="T1351" s="254"/>
      <c r="U1351" s="254"/>
    </row>
    <row r="1352" spans="20:21" x14ac:dyDescent="0.25">
      <c r="T1352" s="254"/>
      <c r="U1352" s="254"/>
    </row>
    <row r="1353" spans="20:21" x14ac:dyDescent="0.25">
      <c r="T1353" s="254"/>
      <c r="U1353" s="254"/>
    </row>
    <row r="1354" spans="20:21" x14ac:dyDescent="0.25">
      <c r="T1354" s="254"/>
      <c r="U1354" s="254"/>
    </row>
    <row r="1355" spans="20:21" x14ac:dyDescent="0.25">
      <c r="T1355" s="254"/>
      <c r="U1355" s="254"/>
    </row>
    <row r="1356" spans="20:21" x14ac:dyDescent="0.25">
      <c r="T1356" s="254"/>
      <c r="U1356" s="254"/>
    </row>
    <row r="1357" spans="20:21" x14ac:dyDescent="0.25">
      <c r="T1357" s="254"/>
      <c r="U1357" s="254"/>
    </row>
    <row r="1358" spans="20:21" x14ac:dyDescent="0.25">
      <c r="T1358" s="254"/>
      <c r="U1358" s="254"/>
    </row>
    <row r="1359" spans="20:21" x14ac:dyDescent="0.25">
      <c r="T1359" s="254"/>
      <c r="U1359" s="254"/>
    </row>
    <row r="1360" spans="20:21" x14ac:dyDescent="0.25">
      <c r="T1360" s="254"/>
      <c r="U1360" s="254"/>
    </row>
    <row r="1361" spans="20:21" x14ac:dyDescent="0.25">
      <c r="T1361" s="254"/>
      <c r="U1361" s="254"/>
    </row>
    <row r="1362" spans="20:21" x14ac:dyDescent="0.25">
      <c r="T1362" s="254"/>
      <c r="U1362" s="254"/>
    </row>
    <row r="1363" spans="20:21" x14ac:dyDescent="0.25">
      <c r="T1363" s="254"/>
      <c r="U1363" s="254"/>
    </row>
    <row r="1364" spans="20:21" x14ac:dyDescent="0.25">
      <c r="T1364" s="254"/>
      <c r="U1364" s="254"/>
    </row>
    <row r="1365" spans="20:21" x14ac:dyDescent="0.25">
      <c r="T1365" s="254"/>
      <c r="U1365" s="254"/>
    </row>
    <row r="1366" spans="20:21" x14ac:dyDescent="0.25">
      <c r="T1366" s="254"/>
      <c r="U1366" s="254"/>
    </row>
    <row r="1367" spans="20:21" x14ac:dyDescent="0.25">
      <c r="T1367" s="254"/>
      <c r="U1367" s="254"/>
    </row>
    <row r="1368" spans="20:21" x14ac:dyDescent="0.25">
      <c r="T1368" s="254"/>
      <c r="U1368" s="254"/>
    </row>
    <row r="1369" spans="20:21" x14ac:dyDescent="0.25">
      <c r="T1369" s="254"/>
      <c r="U1369" s="254"/>
    </row>
    <row r="1370" spans="20:21" x14ac:dyDescent="0.25">
      <c r="T1370" s="254"/>
      <c r="U1370" s="254"/>
    </row>
    <row r="1371" spans="20:21" x14ac:dyDescent="0.25">
      <c r="T1371" s="254"/>
      <c r="U1371" s="254"/>
    </row>
    <row r="1372" spans="20:21" x14ac:dyDescent="0.25">
      <c r="T1372" s="254"/>
      <c r="U1372" s="254"/>
    </row>
    <row r="1373" spans="20:21" x14ac:dyDescent="0.25">
      <c r="T1373" s="254"/>
      <c r="U1373" s="254"/>
    </row>
    <row r="1374" spans="20:21" x14ac:dyDescent="0.25">
      <c r="T1374" s="254"/>
      <c r="U1374" s="254"/>
    </row>
    <row r="1375" spans="20:21" x14ac:dyDescent="0.25">
      <c r="T1375" s="254"/>
      <c r="U1375" s="254"/>
    </row>
    <row r="1376" spans="20:21" x14ac:dyDescent="0.25">
      <c r="T1376" s="254"/>
      <c r="U1376" s="254"/>
    </row>
    <row r="1377" spans="20:21" x14ac:dyDescent="0.25">
      <c r="T1377" s="254"/>
      <c r="U1377" s="254"/>
    </row>
    <row r="1378" spans="20:21" x14ac:dyDescent="0.25">
      <c r="T1378" s="254"/>
      <c r="U1378" s="254"/>
    </row>
    <row r="1379" spans="20:21" x14ac:dyDescent="0.25">
      <c r="T1379" s="254"/>
      <c r="U1379" s="254"/>
    </row>
    <row r="1380" spans="20:21" x14ac:dyDescent="0.25">
      <c r="T1380" s="254"/>
      <c r="U1380" s="254"/>
    </row>
    <row r="1381" spans="20:21" x14ac:dyDescent="0.25">
      <c r="T1381" s="254"/>
      <c r="U1381" s="254"/>
    </row>
    <row r="1382" spans="20:21" x14ac:dyDescent="0.25">
      <c r="T1382" s="254"/>
      <c r="U1382" s="254"/>
    </row>
    <row r="1383" spans="20:21" x14ac:dyDescent="0.25">
      <c r="T1383" s="254"/>
      <c r="U1383" s="254"/>
    </row>
    <row r="1384" spans="20:21" x14ac:dyDescent="0.25">
      <c r="T1384" s="254"/>
      <c r="U1384" s="254"/>
    </row>
    <row r="1385" spans="20:21" x14ac:dyDescent="0.25">
      <c r="T1385" s="254"/>
      <c r="U1385" s="254"/>
    </row>
    <row r="1386" spans="20:21" x14ac:dyDescent="0.25">
      <c r="T1386" s="254"/>
      <c r="U1386" s="254"/>
    </row>
    <row r="1387" spans="20:21" x14ac:dyDescent="0.25">
      <c r="T1387" s="254"/>
      <c r="U1387" s="254"/>
    </row>
    <row r="1388" spans="20:21" x14ac:dyDescent="0.25">
      <c r="T1388" s="254"/>
      <c r="U1388" s="254"/>
    </row>
    <row r="1389" spans="20:21" x14ac:dyDescent="0.25">
      <c r="T1389" s="254"/>
      <c r="U1389" s="254"/>
    </row>
    <row r="1390" spans="20:21" x14ac:dyDescent="0.25">
      <c r="T1390" s="254"/>
      <c r="U1390" s="254"/>
    </row>
    <row r="1391" spans="20:21" x14ac:dyDescent="0.25">
      <c r="T1391" s="254"/>
      <c r="U1391" s="254"/>
    </row>
    <row r="1392" spans="20:21" x14ac:dyDescent="0.25">
      <c r="T1392" s="254"/>
      <c r="U1392" s="254"/>
    </row>
    <row r="1393" spans="20:21" x14ac:dyDescent="0.25">
      <c r="T1393" s="254"/>
      <c r="U1393" s="254"/>
    </row>
    <row r="1394" spans="20:21" x14ac:dyDescent="0.25">
      <c r="T1394" s="254"/>
      <c r="U1394" s="254"/>
    </row>
    <row r="1395" spans="20:21" x14ac:dyDescent="0.25">
      <c r="T1395" s="254"/>
      <c r="U1395" s="254"/>
    </row>
    <row r="1396" spans="20:21" x14ac:dyDescent="0.25">
      <c r="T1396" s="254"/>
      <c r="U1396" s="254"/>
    </row>
    <row r="1397" spans="20:21" x14ac:dyDescent="0.25">
      <c r="T1397" s="254"/>
      <c r="U1397" s="254"/>
    </row>
    <row r="1398" spans="20:21" x14ac:dyDescent="0.25">
      <c r="T1398" s="254"/>
      <c r="U1398" s="254"/>
    </row>
    <row r="1399" spans="20:21" x14ac:dyDescent="0.25">
      <c r="T1399" s="254"/>
      <c r="U1399" s="254"/>
    </row>
    <row r="1400" spans="20:21" x14ac:dyDescent="0.25">
      <c r="T1400" s="254"/>
      <c r="U1400" s="254"/>
    </row>
    <row r="1401" spans="20:21" x14ac:dyDescent="0.25">
      <c r="T1401" s="254"/>
      <c r="U1401" s="254"/>
    </row>
    <row r="1402" spans="20:21" x14ac:dyDescent="0.25">
      <c r="T1402" s="254"/>
      <c r="U1402" s="254"/>
    </row>
    <row r="1403" spans="20:21" x14ac:dyDescent="0.25">
      <c r="T1403" s="254"/>
      <c r="U1403" s="254"/>
    </row>
    <row r="1404" spans="20:21" x14ac:dyDescent="0.25">
      <c r="T1404" s="254"/>
      <c r="U1404" s="254"/>
    </row>
    <row r="1405" spans="20:21" x14ac:dyDescent="0.25">
      <c r="T1405" s="254"/>
      <c r="U1405" s="254"/>
    </row>
    <row r="1406" spans="20:21" x14ac:dyDescent="0.25">
      <c r="T1406" s="254"/>
      <c r="U1406" s="254"/>
    </row>
    <row r="1407" spans="20:21" x14ac:dyDescent="0.25">
      <c r="T1407" s="254"/>
      <c r="U1407" s="254"/>
    </row>
    <row r="1408" spans="20:21" x14ac:dyDescent="0.25">
      <c r="T1408" s="254"/>
      <c r="U1408" s="254"/>
    </row>
    <row r="1409" spans="20:21" x14ac:dyDescent="0.25">
      <c r="T1409" s="254"/>
      <c r="U1409" s="254"/>
    </row>
    <row r="1410" spans="20:21" x14ac:dyDescent="0.25">
      <c r="T1410" s="254"/>
      <c r="U1410" s="254"/>
    </row>
    <row r="1411" spans="20:21" x14ac:dyDescent="0.25">
      <c r="T1411" s="254"/>
      <c r="U1411" s="254"/>
    </row>
    <row r="1412" spans="20:21" x14ac:dyDescent="0.25">
      <c r="T1412" s="254"/>
      <c r="U1412" s="254"/>
    </row>
    <row r="1413" spans="20:21" x14ac:dyDescent="0.25">
      <c r="T1413" s="254"/>
      <c r="U1413" s="254"/>
    </row>
    <row r="1414" spans="20:21" x14ac:dyDescent="0.25">
      <c r="T1414" s="254"/>
      <c r="U1414" s="254"/>
    </row>
    <row r="1415" spans="20:21" x14ac:dyDescent="0.25">
      <c r="T1415" s="254"/>
      <c r="U1415" s="254"/>
    </row>
    <row r="1416" spans="20:21" x14ac:dyDescent="0.25">
      <c r="T1416" s="254"/>
      <c r="U1416" s="254"/>
    </row>
    <row r="1417" spans="20:21" x14ac:dyDescent="0.25">
      <c r="T1417" s="254"/>
      <c r="U1417" s="254"/>
    </row>
    <row r="1418" spans="20:21" x14ac:dyDescent="0.25">
      <c r="T1418" s="254"/>
      <c r="U1418" s="254"/>
    </row>
    <row r="1419" spans="20:21" x14ac:dyDescent="0.25">
      <c r="T1419" s="254"/>
      <c r="U1419" s="254"/>
    </row>
    <row r="1420" spans="20:21" x14ac:dyDescent="0.25">
      <c r="T1420" s="254"/>
      <c r="U1420" s="254"/>
    </row>
    <row r="1421" spans="20:21" x14ac:dyDescent="0.25">
      <c r="T1421" s="254"/>
      <c r="U1421" s="254"/>
    </row>
    <row r="1422" spans="20:21" x14ac:dyDescent="0.25">
      <c r="T1422" s="254"/>
      <c r="U1422" s="254"/>
    </row>
    <row r="1423" spans="20:21" x14ac:dyDescent="0.25">
      <c r="T1423" s="254"/>
      <c r="U1423" s="254"/>
    </row>
    <row r="1424" spans="20:21" x14ac:dyDescent="0.25">
      <c r="T1424" s="254"/>
      <c r="U1424" s="254"/>
    </row>
    <row r="1425" spans="20:21" x14ac:dyDescent="0.25">
      <c r="T1425" s="254"/>
      <c r="U1425" s="254"/>
    </row>
    <row r="1426" spans="20:21" x14ac:dyDescent="0.25">
      <c r="T1426" s="254"/>
      <c r="U1426" s="254"/>
    </row>
    <row r="1427" spans="20:21" x14ac:dyDescent="0.25">
      <c r="T1427" s="254"/>
      <c r="U1427" s="254"/>
    </row>
    <row r="1428" spans="20:21" x14ac:dyDescent="0.25">
      <c r="T1428" s="254"/>
      <c r="U1428" s="254"/>
    </row>
    <row r="1429" spans="20:21" x14ac:dyDescent="0.25">
      <c r="T1429" s="254"/>
      <c r="U1429" s="254"/>
    </row>
    <row r="1430" spans="20:21" x14ac:dyDescent="0.25">
      <c r="T1430" s="254"/>
      <c r="U1430" s="254"/>
    </row>
    <row r="1431" spans="20:21" x14ac:dyDescent="0.25">
      <c r="T1431" s="254"/>
      <c r="U1431" s="254"/>
    </row>
    <row r="1432" spans="20:21" x14ac:dyDescent="0.25">
      <c r="T1432" s="254"/>
      <c r="U1432" s="254"/>
    </row>
    <row r="1433" spans="20:21" x14ac:dyDescent="0.25">
      <c r="T1433" s="254"/>
      <c r="U1433" s="254"/>
    </row>
    <row r="1434" spans="20:21" x14ac:dyDescent="0.25">
      <c r="T1434" s="254"/>
      <c r="U1434" s="254"/>
    </row>
    <row r="1435" spans="20:21" x14ac:dyDescent="0.25">
      <c r="T1435" s="254"/>
      <c r="U1435" s="254"/>
    </row>
    <row r="1436" spans="20:21" x14ac:dyDescent="0.25">
      <c r="T1436" s="254"/>
      <c r="U1436" s="254"/>
    </row>
    <row r="1437" spans="20:21" x14ac:dyDescent="0.25">
      <c r="T1437" s="254"/>
      <c r="U1437" s="254"/>
    </row>
    <row r="1438" spans="20:21" x14ac:dyDescent="0.25">
      <c r="T1438" s="254"/>
      <c r="U1438" s="254"/>
    </row>
    <row r="1439" spans="20:21" x14ac:dyDescent="0.25">
      <c r="T1439" s="254"/>
      <c r="U1439" s="254"/>
    </row>
    <row r="1440" spans="20:21" x14ac:dyDescent="0.25">
      <c r="T1440" s="254"/>
      <c r="U1440" s="254"/>
    </row>
    <row r="1441" spans="20:21" x14ac:dyDescent="0.25">
      <c r="T1441" s="254"/>
      <c r="U1441" s="254"/>
    </row>
    <row r="1442" spans="20:21" x14ac:dyDescent="0.25">
      <c r="T1442" s="254"/>
      <c r="U1442" s="254"/>
    </row>
    <row r="1443" spans="20:21" x14ac:dyDescent="0.25">
      <c r="T1443" s="254"/>
      <c r="U1443" s="254"/>
    </row>
    <row r="1444" spans="20:21" x14ac:dyDescent="0.25">
      <c r="T1444" s="254"/>
      <c r="U1444" s="254"/>
    </row>
    <row r="1445" spans="20:21" x14ac:dyDescent="0.25">
      <c r="T1445" s="254"/>
      <c r="U1445" s="254"/>
    </row>
    <row r="1446" spans="20:21" x14ac:dyDescent="0.25">
      <c r="T1446" s="254"/>
      <c r="U1446" s="254"/>
    </row>
    <row r="1447" spans="20:21" x14ac:dyDescent="0.25">
      <c r="T1447" s="254"/>
      <c r="U1447" s="254"/>
    </row>
    <row r="1448" spans="20:21" x14ac:dyDescent="0.25">
      <c r="T1448" s="254"/>
      <c r="U1448" s="254"/>
    </row>
    <row r="1449" spans="20:21" x14ac:dyDescent="0.25">
      <c r="T1449" s="254"/>
      <c r="U1449" s="254"/>
    </row>
    <row r="1450" spans="20:21" x14ac:dyDescent="0.25">
      <c r="T1450" s="254"/>
      <c r="U1450" s="254"/>
    </row>
    <row r="1451" spans="20:21" x14ac:dyDescent="0.25">
      <c r="T1451" s="254"/>
      <c r="U1451" s="254"/>
    </row>
    <row r="1452" spans="20:21" x14ac:dyDescent="0.25">
      <c r="T1452" s="254"/>
      <c r="U1452" s="254"/>
    </row>
    <row r="1453" spans="20:21" x14ac:dyDescent="0.25">
      <c r="T1453" s="254"/>
      <c r="U1453" s="254"/>
    </row>
    <row r="1454" spans="20:21" x14ac:dyDescent="0.25">
      <c r="T1454" s="254"/>
      <c r="U1454" s="254"/>
    </row>
    <row r="1455" spans="20:21" x14ac:dyDescent="0.25">
      <c r="T1455" s="254"/>
      <c r="U1455" s="254"/>
    </row>
    <row r="1456" spans="20:21" x14ac:dyDescent="0.25">
      <c r="T1456" s="254"/>
      <c r="U1456" s="254"/>
    </row>
    <row r="1457" spans="20:21" x14ac:dyDescent="0.25">
      <c r="T1457" s="254"/>
      <c r="U1457" s="254"/>
    </row>
    <row r="1458" spans="20:21" x14ac:dyDescent="0.25">
      <c r="T1458" s="254"/>
      <c r="U1458" s="254"/>
    </row>
    <row r="1459" spans="20:21" x14ac:dyDescent="0.25">
      <c r="T1459" s="254"/>
      <c r="U1459" s="254"/>
    </row>
    <row r="1460" spans="20:21" x14ac:dyDescent="0.25">
      <c r="T1460" s="254"/>
      <c r="U1460" s="254"/>
    </row>
    <row r="1461" spans="20:21" x14ac:dyDescent="0.25">
      <c r="T1461" s="254"/>
      <c r="U1461" s="254"/>
    </row>
    <row r="1462" spans="20:21" x14ac:dyDescent="0.25">
      <c r="T1462" s="254"/>
      <c r="U1462" s="254"/>
    </row>
    <row r="1463" spans="20:21" x14ac:dyDescent="0.25">
      <c r="T1463" s="254"/>
      <c r="U1463" s="254"/>
    </row>
    <row r="1464" spans="20:21" x14ac:dyDescent="0.25">
      <c r="T1464" s="254"/>
      <c r="U1464" s="254"/>
    </row>
    <row r="1465" spans="20:21" x14ac:dyDescent="0.25">
      <c r="T1465" s="254"/>
      <c r="U1465" s="254"/>
    </row>
    <row r="1466" spans="20:21" x14ac:dyDescent="0.25">
      <c r="T1466" s="254"/>
      <c r="U1466" s="254"/>
    </row>
    <row r="1467" spans="20:21" x14ac:dyDescent="0.25">
      <c r="T1467" s="254"/>
      <c r="U1467" s="254"/>
    </row>
    <row r="1468" spans="20:21" x14ac:dyDescent="0.25">
      <c r="T1468" s="254"/>
      <c r="U1468" s="254"/>
    </row>
    <row r="1469" spans="20:21" x14ac:dyDescent="0.25">
      <c r="T1469" s="254"/>
      <c r="U1469" s="254"/>
    </row>
    <row r="1470" spans="20:21" x14ac:dyDescent="0.25">
      <c r="T1470" s="254"/>
      <c r="U1470" s="254"/>
    </row>
    <row r="1471" spans="20:21" x14ac:dyDescent="0.25">
      <c r="T1471" s="254"/>
      <c r="U1471" s="254"/>
    </row>
    <row r="1472" spans="20:21" x14ac:dyDescent="0.25">
      <c r="T1472" s="254"/>
      <c r="U1472" s="254"/>
    </row>
    <row r="1473" spans="20:21" x14ac:dyDescent="0.25">
      <c r="T1473" s="254"/>
      <c r="U1473" s="254"/>
    </row>
    <row r="1474" spans="20:21" x14ac:dyDescent="0.25">
      <c r="T1474" s="254"/>
      <c r="U1474" s="254"/>
    </row>
    <row r="1475" spans="20:21" x14ac:dyDescent="0.25">
      <c r="T1475" s="254"/>
      <c r="U1475" s="254"/>
    </row>
    <row r="1476" spans="20:21" x14ac:dyDescent="0.25">
      <c r="T1476" s="254"/>
      <c r="U1476" s="254"/>
    </row>
    <row r="1477" spans="20:21" x14ac:dyDescent="0.25">
      <c r="T1477" s="254"/>
      <c r="U1477" s="254"/>
    </row>
    <row r="1478" spans="20:21" x14ac:dyDescent="0.25">
      <c r="T1478" s="254"/>
      <c r="U1478" s="254"/>
    </row>
    <row r="1479" spans="20:21" x14ac:dyDescent="0.25">
      <c r="T1479" s="254"/>
      <c r="U1479" s="254"/>
    </row>
    <row r="1480" spans="20:21" x14ac:dyDescent="0.25">
      <c r="T1480" s="254"/>
      <c r="U1480" s="254"/>
    </row>
    <row r="1481" spans="20:21" x14ac:dyDescent="0.25">
      <c r="T1481" s="254"/>
      <c r="U1481" s="254"/>
    </row>
    <row r="1482" spans="20:21" x14ac:dyDescent="0.25">
      <c r="T1482" s="254"/>
      <c r="U1482" s="254"/>
    </row>
    <row r="1483" spans="20:21" x14ac:dyDescent="0.25">
      <c r="T1483" s="254"/>
      <c r="U1483" s="254"/>
    </row>
    <row r="1484" spans="20:21" x14ac:dyDescent="0.25">
      <c r="T1484" s="254"/>
      <c r="U1484" s="254"/>
    </row>
    <row r="1485" spans="20:21" x14ac:dyDescent="0.25">
      <c r="T1485" s="254"/>
      <c r="U1485" s="254"/>
    </row>
    <row r="1486" spans="20:21" x14ac:dyDescent="0.25">
      <c r="T1486" s="254"/>
      <c r="U1486" s="254"/>
    </row>
    <row r="1487" spans="20:21" x14ac:dyDescent="0.25">
      <c r="T1487" s="254"/>
      <c r="U1487" s="254"/>
    </row>
    <row r="1488" spans="20:21" x14ac:dyDescent="0.25">
      <c r="T1488" s="254"/>
      <c r="U1488" s="254"/>
    </row>
    <row r="1489" spans="20:21" x14ac:dyDescent="0.25">
      <c r="T1489" s="254"/>
      <c r="U1489" s="254"/>
    </row>
    <row r="1490" spans="20:21" x14ac:dyDescent="0.25">
      <c r="T1490" s="254"/>
      <c r="U1490" s="254"/>
    </row>
    <row r="1491" spans="20:21" x14ac:dyDescent="0.25">
      <c r="T1491" s="254"/>
      <c r="U1491" s="254"/>
    </row>
    <row r="1492" spans="20:21" x14ac:dyDescent="0.25">
      <c r="T1492" s="254"/>
      <c r="U1492" s="254"/>
    </row>
    <row r="1493" spans="20:21" x14ac:dyDescent="0.25">
      <c r="T1493" s="254"/>
      <c r="U1493" s="254"/>
    </row>
    <row r="1494" spans="20:21" x14ac:dyDescent="0.25">
      <c r="T1494" s="254"/>
      <c r="U1494" s="254"/>
    </row>
    <row r="1495" spans="20:21" x14ac:dyDescent="0.25">
      <c r="T1495" s="254"/>
      <c r="U1495" s="254"/>
    </row>
    <row r="1496" spans="20:21" x14ac:dyDescent="0.25">
      <c r="T1496" s="254"/>
      <c r="U1496" s="254"/>
    </row>
    <row r="1497" spans="20:21" x14ac:dyDescent="0.25">
      <c r="T1497" s="254"/>
      <c r="U1497" s="254"/>
    </row>
    <row r="1498" spans="20:21" x14ac:dyDescent="0.25">
      <c r="T1498" s="254"/>
      <c r="U1498" s="254"/>
    </row>
    <row r="1499" spans="20:21" x14ac:dyDescent="0.25">
      <c r="T1499" s="254"/>
      <c r="U1499" s="254"/>
    </row>
    <row r="1500" spans="20:21" x14ac:dyDescent="0.25">
      <c r="T1500" s="254"/>
      <c r="U1500" s="254"/>
    </row>
    <row r="1501" spans="20:21" x14ac:dyDescent="0.25">
      <c r="T1501" s="254"/>
      <c r="U1501" s="254"/>
    </row>
    <row r="1502" spans="20:21" x14ac:dyDescent="0.25">
      <c r="T1502" s="254"/>
      <c r="U1502" s="254"/>
    </row>
    <row r="1503" spans="20:21" x14ac:dyDescent="0.25">
      <c r="T1503" s="254"/>
      <c r="U1503" s="254"/>
    </row>
    <row r="1504" spans="20:21" x14ac:dyDescent="0.25">
      <c r="T1504" s="254"/>
      <c r="U1504" s="254"/>
    </row>
    <row r="1505" spans="20:21" x14ac:dyDescent="0.25">
      <c r="T1505" s="254"/>
      <c r="U1505" s="254"/>
    </row>
    <row r="1506" spans="20:21" x14ac:dyDescent="0.25">
      <c r="T1506" s="254"/>
      <c r="U1506" s="254"/>
    </row>
    <row r="1507" spans="20:21" x14ac:dyDescent="0.25">
      <c r="T1507" s="254"/>
      <c r="U1507" s="254"/>
    </row>
    <row r="1508" spans="20:21" x14ac:dyDescent="0.25">
      <c r="T1508" s="254"/>
      <c r="U1508" s="254"/>
    </row>
    <row r="1509" spans="20:21" x14ac:dyDescent="0.25">
      <c r="T1509" s="254"/>
      <c r="U1509" s="254"/>
    </row>
    <row r="1510" spans="20:21" x14ac:dyDescent="0.25">
      <c r="T1510" s="254"/>
      <c r="U1510" s="254"/>
    </row>
    <row r="1511" spans="20:21" x14ac:dyDescent="0.25">
      <c r="T1511" s="254"/>
      <c r="U1511" s="254"/>
    </row>
    <row r="1512" spans="20:21" x14ac:dyDescent="0.25">
      <c r="T1512" s="254"/>
      <c r="U1512" s="254"/>
    </row>
    <row r="1513" spans="20:21" x14ac:dyDescent="0.25">
      <c r="T1513" s="254"/>
      <c r="U1513" s="254"/>
    </row>
    <row r="1514" spans="20:21" x14ac:dyDescent="0.25">
      <c r="T1514" s="254"/>
      <c r="U1514" s="254"/>
    </row>
    <row r="1515" spans="20:21" x14ac:dyDescent="0.25">
      <c r="T1515" s="254"/>
      <c r="U1515" s="254"/>
    </row>
    <row r="1516" spans="20:21" x14ac:dyDescent="0.25">
      <c r="T1516" s="254"/>
      <c r="U1516" s="254"/>
    </row>
    <row r="1517" spans="20:21" x14ac:dyDescent="0.25">
      <c r="T1517" s="254"/>
      <c r="U1517" s="254"/>
    </row>
    <row r="1518" spans="20:21" x14ac:dyDescent="0.25">
      <c r="T1518" s="254"/>
      <c r="U1518" s="254"/>
    </row>
    <row r="1519" spans="20:21" x14ac:dyDescent="0.25">
      <c r="T1519" s="254"/>
      <c r="U1519" s="254"/>
    </row>
    <row r="1520" spans="20:21" x14ac:dyDescent="0.25">
      <c r="T1520" s="254"/>
      <c r="U1520" s="254"/>
    </row>
    <row r="1521" spans="20:21" x14ac:dyDescent="0.25">
      <c r="T1521" s="254"/>
      <c r="U1521" s="254"/>
    </row>
    <row r="1522" spans="20:21" x14ac:dyDescent="0.25">
      <c r="T1522" s="254"/>
      <c r="U1522" s="254"/>
    </row>
    <row r="1523" spans="20:21" x14ac:dyDescent="0.25">
      <c r="T1523" s="254"/>
      <c r="U1523" s="254"/>
    </row>
    <row r="1524" spans="20:21" x14ac:dyDescent="0.25">
      <c r="T1524" s="254"/>
      <c r="U1524" s="254"/>
    </row>
    <row r="1525" spans="20:21" x14ac:dyDescent="0.25">
      <c r="T1525" s="254"/>
      <c r="U1525" s="254"/>
    </row>
    <row r="1526" spans="20:21" x14ac:dyDescent="0.25">
      <c r="T1526" s="254"/>
      <c r="U1526" s="254"/>
    </row>
    <row r="1527" spans="20:21" x14ac:dyDescent="0.25">
      <c r="T1527" s="254"/>
      <c r="U1527" s="254"/>
    </row>
    <row r="1528" spans="20:21" x14ac:dyDescent="0.25">
      <c r="T1528" s="254"/>
      <c r="U1528" s="254"/>
    </row>
    <row r="1529" spans="20:21" x14ac:dyDescent="0.25">
      <c r="T1529" s="254"/>
      <c r="U1529" s="254"/>
    </row>
    <row r="1530" spans="20:21" x14ac:dyDescent="0.25">
      <c r="T1530" s="254"/>
      <c r="U1530" s="254"/>
    </row>
    <row r="1531" spans="20:21" x14ac:dyDescent="0.25">
      <c r="T1531" s="254"/>
      <c r="U1531" s="254"/>
    </row>
    <row r="1532" spans="20:21" x14ac:dyDescent="0.25">
      <c r="T1532" s="254"/>
      <c r="U1532" s="254"/>
    </row>
    <row r="1533" spans="20:21" x14ac:dyDescent="0.25">
      <c r="T1533" s="254"/>
      <c r="U1533" s="254"/>
    </row>
    <row r="1534" spans="20:21" x14ac:dyDescent="0.25">
      <c r="T1534" s="254"/>
      <c r="U1534" s="254"/>
    </row>
    <row r="1535" spans="20:21" x14ac:dyDescent="0.25">
      <c r="T1535" s="254"/>
      <c r="U1535" s="254"/>
    </row>
    <row r="1536" spans="20:21" x14ac:dyDescent="0.25">
      <c r="T1536" s="254"/>
      <c r="U1536" s="254"/>
    </row>
    <row r="1537" spans="20:21" x14ac:dyDescent="0.25">
      <c r="T1537" s="254"/>
      <c r="U1537" s="254"/>
    </row>
    <row r="1538" spans="20:21" x14ac:dyDescent="0.25">
      <c r="T1538" s="254"/>
      <c r="U1538" s="254"/>
    </row>
    <row r="1539" spans="20:21" x14ac:dyDescent="0.25">
      <c r="T1539" s="254"/>
      <c r="U1539" s="254"/>
    </row>
    <row r="1540" spans="20:21" x14ac:dyDescent="0.25">
      <c r="T1540" s="254"/>
      <c r="U1540" s="254"/>
    </row>
    <row r="1541" spans="20:21" x14ac:dyDescent="0.25">
      <c r="T1541" s="254"/>
      <c r="U1541" s="254"/>
    </row>
    <row r="1542" spans="20:21" x14ac:dyDescent="0.25">
      <c r="T1542" s="254"/>
      <c r="U1542" s="254"/>
    </row>
    <row r="1543" spans="20:21" x14ac:dyDescent="0.25">
      <c r="T1543" s="254"/>
      <c r="U1543" s="254"/>
    </row>
    <row r="1544" spans="20:21" x14ac:dyDescent="0.25">
      <c r="T1544" s="254"/>
      <c r="U1544" s="254"/>
    </row>
    <row r="1545" spans="20:21" x14ac:dyDescent="0.25">
      <c r="T1545" s="254"/>
      <c r="U1545" s="254"/>
    </row>
    <row r="1546" spans="20:21" x14ac:dyDescent="0.25">
      <c r="T1546" s="254"/>
      <c r="U1546" s="254"/>
    </row>
    <row r="1547" spans="20:21" x14ac:dyDescent="0.25">
      <c r="T1547" s="254"/>
      <c r="U1547" s="254"/>
    </row>
    <row r="1548" spans="20:21" x14ac:dyDescent="0.25">
      <c r="T1548" s="254"/>
      <c r="U1548" s="254"/>
    </row>
    <row r="1549" spans="20:21" x14ac:dyDescent="0.25">
      <c r="T1549" s="254"/>
      <c r="U1549" s="254"/>
    </row>
    <row r="1550" spans="20:21" x14ac:dyDescent="0.25">
      <c r="T1550" s="254"/>
      <c r="U1550" s="254"/>
    </row>
    <row r="1551" spans="20:21" x14ac:dyDescent="0.25">
      <c r="T1551" s="254"/>
      <c r="U1551" s="254"/>
    </row>
    <row r="1552" spans="20:21" x14ac:dyDescent="0.25">
      <c r="T1552" s="254"/>
      <c r="U1552" s="254"/>
    </row>
    <row r="1553" spans="20:21" x14ac:dyDescent="0.25">
      <c r="T1553" s="254"/>
      <c r="U1553" s="254"/>
    </row>
    <row r="1554" spans="20:21" x14ac:dyDescent="0.25">
      <c r="T1554" s="254"/>
      <c r="U1554" s="254"/>
    </row>
    <row r="1555" spans="20:21" x14ac:dyDescent="0.25">
      <c r="T1555" s="254"/>
      <c r="U1555" s="254"/>
    </row>
    <row r="1556" spans="20:21" x14ac:dyDescent="0.25">
      <c r="T1556" s="254"/>
      <c r="U1556" s="254"/>
    </row>
    <row r="1557" spans="20:21" x14ac:dyDescent="0.25">
      <c r="T1557" s="254"/>
      <c r="U1557" s="254"/>
    </row>
    <row r="1558" spans="20:21" x14ac:dyDescent="0.25">
      <c r="T1558" s="254"/>
      <c r="U1558" s="254"/>
    </row>
    <row r="1559" spans="20:21" x14ac:dyDescent="0.25">
      <c r="T1559" s="254"/>
      <c r="U1559" s="254"/>
    </row>
    <row r="1560" spans="20:21" x14ac:dyDescent="0.25">
      <c r="T1560" s="254"/>
      <c r="U1560" s="254"/>
    </row>
    <row r="1561" spans="20:21" x14ac:dyDescent="0.25">
      <c r="T1561" s="254"/>
      <c r="U1561" s="254"/>
    </row>
    <row r="1562" spans="20:21" x14ac:dyDescent="0.25">
      <c r="T1562" s="254"/>
      <c r="U1562" s="254"/>
    </row>
    <row r="1563" spans="20:21" x14ac:dyDescent="0.25">
      <c r="T1563" s="254"/>
      <c r="U1563" s="254"/>
    </row>
    <row r="1564" spans="20:21" x14ac:dyDescent="0.25">
      <c r="T1564" s="254"/>
      <c r="U1564" s="254"/>
    </row>
    <row r="1565" spans="20:21" x14ac:dyDescent="0.25">
      <c r="T1565" s="254"/>
      <c r="U1565" s="254"/>
    </row>
    <row r="1566" spans="20:21" x14ac:dyDescent="0.25">
      <c r="T1566" s="254"/>
      <c r="U1566" s="254"/>
    </row>
    <row r="1567" spans="20:21" x14ac:dyDescent="0.25">
      <c r="T1567" s="254"/>
      <c r="U1567" s="254"/>
    </row>
    <row r="1568" spans="20:21" x14ac:dyDescent="0.25">
      <c r="T1568" s="254"/>
      <c r="U1568" s="254"/>
    </row>
    <row r="1569" spans="20:21" x14ac:dyDescent="0.25">
      <c r="T1569" s="254"/>
      <c r="U1569" s="254"/>
    </row>
    <row r="1570" spans="20:21" x14ac:dyDescent="0.25">
      <c r="T1570" s="254"/>
      <c r="U1570" s="254"/>
    </row>
    <row r="1571" spans="20:21" x14ac:dyDescent="0.25">
      <c r="T1571" s="254"/>
      <c r="U1571" s="254"/>
    </row>
    <row r="1572" spans="20:21" x14ac:dyDescent="0.25">
      <c r="T1572" s="254"/>
      <c r="U1572" s="254"/>
    </row>
    <row r="1573" spans="20:21" x14ac:dyDescent="0.25">
      <c r="T1573" s="254"/>
      <c r="U1573" s="254"/>
    </row>
    <row r="1574" spans="20:21" x14ac:dyDescent="0.25">
      <c r="T1574" s="254"/>
      <c r="U1574" s="254"/>
    </row>
    <row r="1575" spans="20:21" x14ac:dyDescent="0.25">
      <c r="T1575" s="254"/>
      <c r="U1575" s="254"/>
    </row>
    <row r="1576" spans="20:21" x14ac:dyDescent="0.25">
      <c r="T1576" s="254"/>
      <c r="U1576" s="254"/>
    </row>
    <row r="1577" spans="20:21" x14ac:dyDescent="0.25">
      <c r="T1577" s="254"/>
      <c r="U1577" s="254"/>
    </row>
    <row r="1578" spans="20:21" x14ac:dyDescent="0.25">
      <c r="T1578" s="254"/>
      <c r="U1578" s="254"/>
    </row>
    <row r="1579" spans="20:21" x14ac:dyDescent="0.25">
      <c r="T1579" s="254"/>
      <c r="U1579" s="254"/>
    </row>
    <row r="1580" spans="20:21" x14ac:dyDescent="0.25">
      <c r="T1580" s="254"/>
      <c r="U1580" s="254"/>
    </row>
    <row r="1581" spans="20:21" x14ac:dyDescent="0.25">
      <c r="T1581" s="254"/>
      <c r="U1581" s="254"/>
    </row>
    <row r="1582" spans="20:21" x14ac:dyDescent="0.25">
      <c r="T1582" s="254"/>
      <c r="U1582" s="254"/>
    </row>
    <row r="1583" spans="20:21" x14ac:dyDescent="0.25">
      <c r="T1583" s="254"/>
      <c r="U1583" s="254"/>
    </row>
    <row r="1584" spans="20:21" x14ac:dyDescent="0.25">
      <c r="T1584" s="254"/>
      <c r="U1584" s="254"/>
    </row>
    <row r="1585" spans="20:21" x14ac:dyDescent="0.25">
      <c r="T1585" s="254"/>
      <c r="U1585" s="254"/>
    </row>
    <row r="1586" spans="20:21" x14ac:dyDescent="0.25">
      <c r="T1586" s="254"/>
      <c r="U1586" s="254"/>
    </row>
    <row r="1587" spans="20:21" x14ac:dyDescent="0.25">
      <c r="T1587" s="254"/>
      <c r="U1587" s="254"/>
    </row>
    <row r="1588" spans="20:21" x14ac:dyDescent="0.25">
      <c r="T1588" s="254"/>
      <c r="U1588" s="254"/>
    </row>
    <row r="1589" spans="20:21" x14ac:dyDescent="0.25">
      <c r="T1589" s="254"/>
      <c r="U1589" s="254"/>
    </row>
    <row r="1590" spans="20:21" x14ac:dyDescent="0.25">
      <c r="T1590" s="254"/>
      <c r="U1590" s="254"/>
    </row>
    <row r="1591" spans="20:21" x14ac:dyDescent="0.25">
      <c r="T1591" s="254"/>
      <c r="U1591" s="254"/>
    </row>
    <row r="1592" spans="20:21" x14ac:dyDescent="0.25">
      <c r="T1592" s="254"/>
      <c r="U1592" s="254"/>
    </row>
    <row r="1593" spans="20:21" x14ac:dyDescent="0.25">
      <c r="T1593" s="254"/>
      <c r="U1593" s="254"/>
    </row>
    <row r="1594" spans="20:21" x14ac:dyDescent="0.25">
      <c r="T1594" s="254"/>
      <c r="U1594" s="254"/>
    </row>
    <row r="1595" spans="20:21" x14ac:dyDescent="0.25">
      <c r="T1595" s="254"/>
      <c r="U1595" s="254"/>
    </row>
    <row r="1596" spans="20:21" x14ac:dyDescent="0.25">
      <c r="T1596" s="254"/>
      <c r="U1596" s="254"/>
    </row>
    <row r="1597" spans="20:21" x14ac:dyDescent="0.25">
      <c r="T1597" s="254"/>
      <c r="U1597" s="254"/>
    </row>
    <row r="1598" spans="20:21" x14ac:dyDescent="0.25">
      <c r="T1598" s="254"/>
      <c r="U1598" s="254"/>
    </row>
    <row r="1599" spans="20:21" x14ac:dyDescent="0.25">
      <c r="T1599" s="254"/>
      <c r="U1599" s="254"/>
    </row>
    <row r="1600" spans="20:21" x14ac:dyDescent="0.25">
      <c r="T1600" s="254"/>
      <c r="U1600" s="254"/>
    </row>
    <row r="1601" spans="20:21" x14ac:dyDescent="0.25">
      <c r="T1601" s="254"/>
      <c r="U1601" s="254"/>
    </row>
    <row r="1602" spans="20:21" x14ac:dyDescent="0.25">
      <c r="T1602" s="254"/>
      <c r="U1602" s="254"/>
    </row>
    <row r="1603" spans="20:21" x14ac:dyDescent="0.25">
      <c r="T1603" s="254"/>
      <c r="U1603" s="254"/>
    </row>
    <row r="1604" spans="20:21" x14ac:dyDescent="0.25">
      <c r="T1604" s="254"/>
      <c r="U1604" s="254"/>
    </row>
    <row r="1605" spans="20:21" x14ac:dyDescent="0.25">
      <c r="T1605" s="254"/>
      <c r="U1605" s="254"/>
    </row>
    <row r="1606" spans="20:21" x14ac:dyDescent="0.25">
      <c r="T1606" s="254"/>
      <c r="U1606" s="254"/>
    </row>
    <row r="1607" spans="20:21" x14ac:dyDescent="0.25">
      <c r="T1607" s="254"/>
      <c r="U1607" s="254"/>
    </row>
    <row r="1608" spans="20:21" x14ac:dyDescent="0.25">
      <c r="T1608" s="254"/>
      <c r="U1608" s="254"/>
    </row>
    <row r="1609" spans="20:21" x14ac:dyDescent="0.25">
      <c r="T1609" s="254"/>
      <c r="U1609" s="254"/>
    </row>
    <row r="1610" spans="20:21" x14ac:dyDescent="0.25">
      <c r="T1610" s="254"/>
      <c r="U1610" s="254"/>
    </row>
    <row r="1611" spans="20:21" x14ac:dyDescent="0.25">
      <c r="T1611" s="254"/>
      <c r="U1611" s="254"/>
    </row>
    <row r="1612" spans="20:21" x14ac:dyDescent="0.25">
      <c r="T1612" s="254"/>
      <c r="U1612" s="254"/>
    </row>
    <row r="1613" spans="20:21" x14ac:dyDescent="0.25">
      <c r="T1613" s="254"/>
      <c r="U1613" s="254"/>
    </row>
    <row r="1614" spans="20:21" x14ac:dyDescent="0.25">
      <c r="T1614" s="254"/>
      <c r="U1614" s="254"/>
    </row>
    <row r="1615" spans="20:21" x14ac:dyDescent="0.25">
      <c r="T1615" s="254"/>
      <c r="U1615" s="254"/>
    </row>
    <row r="1616" spans="20:21" x14ac:dyDescent="0.25">
      <c r="T1616" s="254"/>
      <c r="U1616" s="254"/>
    </row>
    <row r="1617" spans="20:21" x14ac:dyDescent="0.25">
      <c r="T1617" s="254"/>
      <c r="U1617" s="254"/>
    </row>
    <row r="1618" spans="20:21" x14ac:dyDescent="0.25">
      <c r="T1618" s="254"/>
      <c r="U1618" s="254"/>
    </row>
    <row r="1619" spans="20:21" x14ac:dyDescent="0.25">
      <c r="T1619" s="254"/>
      <c r="U1619" s="254"/>
    </row>
    <row r="1620" spans="20:21" x14ac:dyDescent="0.25">
      <c r="T1620" s="254"/>
      <c r="U1620" s="254"/>
    </row>
    <row r="1621" spans="20:21" x14ac:dyDescent="0.25">
      <c r="T1621" s="254"/>
      <c r="U1621" s="254"/>
    </row>
    <row r="1622" spans="20:21" x14ac:dyDescent="0.25">
      <c r="T1622" s="254"/>
      <c r="U1622" s="254"/>
    </row>
    <row r="1623" spans="20:21" x14ac:dyDescent="0.25">
      <c r="T1623" s="254"/>
      <c r="U1623" s="254"/>
    </row>
    <row r="1624" spans="20:21" x14ac:dyDescent="0.25">
      <c r="T1624" s="254"/>
      <c r="U1624" s="254"/>
    </row>
    <row r="1625" spans="20:21" x14ac:dyDescent="0.25">
      <c r="T1625" s="254"/>
      <c r="U1625" s="254"/>
    </row>
    <row r="1626" spans="20:21" x14ac:dyDescent="0.25">
      <c r="T1626" s="254"/>
      <c r="U1626" s="254"/>
    </row>
    <row r="1627" spans="20:21" x14ac:dyDescent="0.25">
      <c r="T1627" s="254"/>
      <c r="U1627" s="254"/>
    </row>
    <row r="1628" spans="20:21" x14ac:dyDescent="0.25">
      <c r="T1628" s="254"/>
      <c r="U1628" s="254"/>
    </row>
    <row r="1629" spans="20:21" x14ac:dyDescent="0.25">
      <c r="T1629" s="254"/>
      <c r="U1629" s="254"/>
    </row>
    <row r="1630" spans="20:21" x14ac:dyDescent="0.25">
      <c r="T1630" s="254"/>
      <c r="U1630" s="254"/>
    </row>
    <row r="1631" spans="20:21" x14ac:dyDescent="0.25">
      <c r="T1631" s="254"/>
      <c r="U1631" s="254"/>
    </row>
    <row r="1632" spans="20:21" x14ac:dyDescent="0.25">
      <c r="T1632" s="254"/>
      <c r="U1632" s="254"/>
    </row>
    <row r="1633" spans="20:21" x14ac:dyDescent="0.25">
      <c r="T1633" s="254"/>
      <c r="U1633" s="254"/>
    </row>
    <row r="1634" spans="20:21" x14ac:dyDescent="0.25">
      <c r="T1634" s="254"/>
      <c r="U1634" s="254"/>
    </row>
    <row r="1635" spans="20:21" x14ac:dyDescent="0.25">
      <c r="T1635" s="254"/>
      <c r="U1635" s="254"/>
    </row>
    <row r="1636" spans="20:21" x14ac:dyDescent="0.25">
      <c r="T1636" s="254"/>
      <c r="U1636" s="254"/>
    </row>
    <row r="1637" spans="20:21" x14ac:dyDescent="0.25">
      <c r="T1637" s="254"/>
      <c r="U1637" s="254"/>
    </row>
    <row r="1638" spans="20:21" x14ac:dyDescent="0.25">
      <c r="T1638" s="254"/>
      <c r="U1638" s="254"/>
    </row>
    <row r="1639" spans="20:21" x14ac:dyDescent="0.25">
      <c r="T1639" s="254"/>
      <c r="U1639" s="254"/>
    </row>
    <row r="1640" spans="20:21" x14ac:dyDescent="0.25">
      <c r="T1640" s="254"/>
      <c r="U1640" s="254"/>
    </row>
    <row r="1641" spans="20:21" x14ac:dyDescent="0.25">
      <c r="T1641" s="254"/>
      <c r="U1641" s="254"/>
    </row>
    <row r="1642" spans="20:21" x14ac:dyDescent="0.25">
      <c r="T1642" s="254"/>
      <c r="U1642" s="254"/>
    </row>
    <row r="1643" spans="20:21" x14ac:dyDescent="0.25">
      <c r="T1643" s="254"/>
      <c r="U1643" s="254"/>
    </row>
    <row r="1644" spans="20:21" x14ac:dyDescent="0.25">
      <c r="T1644" s="254"/>
      <c r="U1644" s="254"/>
    </row>
    <row r="1645" spans="20:21" x14ac:dyDescent="0.25">
      <c r="T1645" s="254"/>
      <c r="U1645" s="254"/>
    </row>
    <row r="1646" spans="20:21" x14ac:dyDescent="0.25">
      <c r="T1646" s="254"/>
      <c r="U1646" s="254"/>
    </row>
    <row r="1647" spans="20:21" x14ac:dyDescent="0.25">
      <c r="T1647" s="254"/>
      <c r="U1647" s="254"/>
    </row>
    <row r="1648" spans="20:21" x14ac:dyDescent="0.25">
      <c r="T1648" s="254"/>
      <c r="U1648" s="254"/>
    </row>
    <row r="1649" spans="19:21" x14ac:dyDescent="0.25">
      <c r="T1649" s="254"/>
      <c r="U1649" s="254"/>
    </row>
    <row r="1650" spans="19:21" x14ac:dyDescent="0.25">
      <c r="T1650" s="254"/>
      <c r="U1650" s="254"/>
    </row>
    <row r="1651" spans="19:21" x14ac:dyDescent="0.25">
      <c r="T1651" s="254"/>
      <c r="U1651" s="254"/>
    </row>
    <row r="1652" spans="19:21" x14ac:dyDescent="0.25">
      <c r="T1652" s="254"/>
      <c r="U1652" s="254"/>
    </row>
    <row r="1653" spans="19:21" x14ac:dyDescent="0.25">
      <c r="T1653" s="254"/>
      <c r="U1653" s="254"/>
    </row>
    <row r="1654" spans="19:21" x14ac:dyDescent="0.25">
      <c r="T1654" s="254"/>
      <c r="U1654" s="254"/>
    </row>
    <row r="1655" spans="19:21" x14ac:dyDescent="0.25">
      <c r="T1655" s="254"/>
      <c r="U1655" s="254"/>
    </row>
    <row r="1656" spans="19:21" x14ac:dyDescent="0.25">
      <c r="T1656" s="254"/>
      <c r="U1656" s="254"/>
    </row>
    <row r="1657" spans="19:21" x14ac:dyDescent="0.25">
      <c r="T1657" s="254"/>
      <c r="U1657" s="254"/>
    </row>
    <row r="1658" spans="19:21" x14ac:dyDescent="0.25">
      <c r="T1658" s="254"/>
      <c r="U1658" s="254"/>
    </row>
    <row r="1659" spans="19:21" x14ac:dyDescent="0.25">
      <c r="T1659" s="254"/>
      <c r="U1659" s="254"/>
    </row>
    <row r="1660" spans="19:21" x14ac:dyDescent="0.25">
      <c r="T1660" s="254"/>
      <c r="U1660" s="254"/>
    </row>
    <row r="1661" spans="19:21" x14ac:dyDescent="0.25">
      <c r="T1661" s="254"/>
      <c r="U1661" s="254"/>
    </row>
    <row r="1662" spans="19:21" x14ac:dyDescent="0.25">
      <c r="T1662" s="254"/>
      <c r="U1662" s="254"/>
    </row>
    <row r="1663" spans="19:21" x14ac:dyDescent="0.25">
      <c r="T1663" s="254"/>
      <c r="U1663" s="254"/>
    </row>
    <row r="1664" spans="19:21" x14ac:dyDescent="0.25">
      <c r="T1664" s="254"/>
      <c r="U1664" s="254"/>
    </row>
    <row r="1665" spans="20:21" x14ac:dyDescent="0.25">
      <c r="T1665" s="254"/>
      <c r="U1665" s="254"/>
    </row>
    <row r="1666" spans="20:21" x14ac:dyDescent="0.25">
      <c r="T1666" s="254"/>
      <c r="U1666" s="254"/>
    </row>
    <row r="1667" spans="20:21" x14ac:dyDescent="0.25">
      <c r="T1667" s="254"/>
      <c r="U1667" s="254"/>
    </row>
    <row r="1668" spans="20:21" x14ac:dyDescent="0.25">
      <c r="T1668" s="254"/>
      <c r="U1668" s="254"/>
    </row>
    <row r="1669" spans="20:21" x14ac:dyDescent="0.25">
      <c r="T1669" s="254"/>
      <c r="U1669" s="254"/>
    </row>
    <row r="1670" spans="20:21" x14ac:dyDescent="0.25">
      <c r="T1670" s="254"/>
      <c r="U1670" s="254"/>
    </row>
    <row r="1671" spans="20:21" x14ac:dyDescent="0.25">
      <c r="T1671" s="254"/>
      <c r="U1671" s="254"/>
    </row>
    <row r="1672" spans="20:21" x14ac:dyDescent="0.25">
      <c r="T1672" s="254"/>
      <c r="U1672" s="254"/>
    </row>
    <row r="1673" spans="20:21" x14ac:dyDescent="0.25">
      <c r="T1673" s="254"/>
      <c r="U1673" s="254"/>
    </row>
    <row r="1674" spans="20:21" x14ac:dyDescent="0.25">
      <c r="T1674" s="254"/>
      <c r="U1674" s="254"/>
    </row>
    <row r="1675" spans="20:21" x14ac:dyDescent="0.25">
      <c r="T1675" s="254"/>
      <c r="U1675" s="254"/>
    </row>
    <row r="1676" spans="20:21" x14ac:dyDescent="0.25">
      <c r="T1676" s="254"/>
      <c r="U1676" s="254"/>
    </row>
    <row r="1677" spans="20:21" x14ac:dyDescent="0.25">
      <c r="T1677" s="254"/>
      <c r="U1677" s="254"/>
    </row>
    <row r="1678" spans="20:21" x14ac:dyDescent="0.25">
      <c r="T1678" s="254"/>
      <c r="U1678" s="254"/>
    </row>
    <row r="1679" spans="20:21" x14ac:dyDescent="0.25">
      <c r="T1679" s="254"/>
      <c r="U1679" s="254"/>
    </row>
    <row r="1680" spans="20:21" x14ac:dyDescent="0.25">
      <c r="T1680" s="254"/>
      <c r="U1680" s="254"/>
    </row>
    <row r="1681" spans="20:21" x14ac:dyDescent="0.25">
      <c r="T1681" s="254"/>
      <c r="U1681" s="254"/>
    </row>
    <row r="1682" spans="20:21" x14ac:dyDescent="0.25">
      <c r="T1682" s="254"/>
      <c r="U1682" s="254"/>
    </row>
    <row r="1683" spans="20:21" x14ac:dyDescent="0.25">
      <c r="T1683" s="254"/>
      <c r="U1683" s="254"/>
    </row>
    <row r="1684" spans="20:21" x14ac:dyDescent="0.25">
      <c r="T1684" s="254"/>
      <c r="U1684" s="254"/>
    </row>
    <row r="1685" spans="20:21" x14ac:dyDescent="0.25">
      <c r="T1685" s="254"/>
      <c r="U1685" s="254"/>
    </row>
    <row r="1686" spans="20:21" x14ac:dyDescent="0.25">
      <c r="T1686" s="254"/>
      <c r="U1686" s="254"/>
    </row>
    <row r="1687" spans="20:21" x14ac:dyDescent="0.25">
      <c r="T1687" s="254"/>
      <c r="U1687" s="254"/>
    </row>
    <row r="1688" spans="20:21" x14ac:dyDescent="0.25">
      <c r="T1688" s="254"/>
      <c r="U1688" s="254"/>
    </row>
    <row r="1689" spans="20:21" x14ac:dyDescent="0.25">
      <c r="T1689" s="254"/>
      <c r="U1689" s="254"/>
    </row>
    <row r="1690" spans="20:21" x14ac:dyDescent="0.25">
      <c r="T1690" s="254"/>
      <c r="U1690" s="254"/>
    </row>
    <row r="1691" spans="20:21" x14ac:dyDescent="0.25">
      <c r="T1691" s="254"/>
      <c r="U1691" s="254"/>
    </row>
    <row r="1692" spans="20:21" x14ac:dyDescent="0.25">
      <c r="T1692" s="254"/>
      <c r="U1692" s="254"/>
    </row>
    <row r="1693" spans="20:21" x14ac:dyDescent="0.25">
      <c r="T1693" s="254"/>
      <c r="U1693" s="254"/>
    </row>
    <row r="1694" spans="20:21" x14ac:dyDescent="0.25">
      <c r="T1694" s="254"/>
      <c r="U1694" s="254"/>
    </row>
    <row r="1695" spans="20:21" x14ac:dyDescent="0.25">
      <c r="T1695" s="254"/>
      <c r="U1695" s="254"/>
    </row>
    <row r="1696" spans="20:21" x14ac:dyDescent="0.25">
      <c r="T1696" s="254"/>
      <c r="U1696" s="254"/>
    </row>
    <row r="1697" spans="20:21" x14ac:dyDescent="0.25">
      <c r="T1697" s="254"/>
      <c r="U1697" s="254"/>
    </row>
    <row r="1698" spans="20:21" x14ac:dyDescent="0.25">
      <c r="T1698" s="254"/>
      <c r="U1698" s="254"/>
    </row>
    <row r="1699" spans="20:21" x14ac:dyDescent="0.25">
      <c r="T1699" s="254"/>
      <c r="U1699" s="254"/>
    </row>
    <row r="1700" spans="20:21" x14ac:dyDescent="0.25">
      <c r="T1700" s="254"/>
      <c r="U1700" s="254"/>
    </row>
    <row r="1701" spans="20:21" x14ac:dyDescent="0.25">
      <c r="T1701" s="254"/>
      <c r="U1701" s="254"/>
    </row>
    <row r="1702" spans="20:21" x14ac:dyDescent="0.25">
      <c r="T1702" s="254"/>
      <c r="U1702" s="254"/>
    </row>
    <row r="1703" spans="20:21" x14ac:dyDescent="0.25">
      <c r="T1703" s="254"/>
      <c r="U1703" s="254"/>
    </row>
    <row r="1704" spans="20:21" x14ac:dyDescent="0.25">
      <c r="T1704" s="254"/>
      <c r="U1704" s="254"/>
    </row>
    <row r="1705" spans="20:21" x14ac:dyDescent="0.25">
      <c r="T1705" s="254"/>
      <c r="U1705" s="254"/>
    </row>
    <row r="1706" spans="20:21" x14ac:dyDescent="0.25">
      <c r="T1706" s="254"/>
      <c r="U1706" s="254"/>
    </row>
    <row r="1707" spans="20:21" x14ac:dyDescent="0.25">
      <c r="T1707" s="254"/>
      <c r="U1707" s="254"/>
    </row>
    <row r="1708" spans="20:21" x14ac:dyDescent="0.25">
      <c r="T1708" s="254"/>
      <c r="U1708" s="254"/>
    </row>
    <row r="1709" spans="20:21" x14ac:dyDescent="0.25">
      <c r="T1709" s="254"/>
      <c r="U1709" s="254"/>
    </row>
    <row r="1710" spans="20:21" x14ac:dyDescent="0.25">
      <c r="T1710" s="254"/>
      <c r="U1710" s="254"/>
    </row>
    <row r="1711" spans="20:21" x14ac:dyDescent="0.25">
      <c r="T1711" s="254"/>
      <c r="U1711" s="254"/>
    </row>
    <row r="1712" spans="20:21" x14ac:dyDescent="0.25">
      <c r="T1712" s="254"/>
      <c r="U1712" s="254"/>
    </row>
    <row r="1713" spans="20:21" x14ac:dyDescent="0.25">
      <c r="T1713" s="254"/>
      <c r="U1713" s="254"/>
    </row>
    <row r="1714" spans="20:21" x14ac:dyDescent="0.25">
      <c r="T1714" s="254"/>
      <c r="U1714" s="254"/>
    </row>
    <row r="1715" spans="20:21" x14ac:dyDescent="0.25">
      <c r="T1715" s="254"/>
      <c r="U1715" s="254"/>
    </row>
    <row r="1716" spans="20:21" x14ac:dyDescent="0.25">
      <c r="T1716" s="254"/>
      <c r="U1716" s="254"/>
    </row>
    <row r="1717" spans="20:21" x14ac:dyDescent="0.25">
      <c r="T1717" s="254"/>
      <c r="U1717" s="254"/>
    </row>
    <row r="1718" spans="20:21" x14ac:dyDescent="0.25">
      <c r="T1718" s="254"/>
      <c r="U1718" s="254"/>
    </row>
    <row r="1719" spans="20:21" x14ac:dyDescent="0.25">
      <c r="T1719" s="254"/>
      <c r="U1719" s="254"/>
    </row>
    <row r="1720" spans="20:21" x14ac:dyDescent="0.25">
      <c r="T1720" s="254"/>
      <c r="U1720" s="254"/>
    </row>
    <row r="1721" spans="20:21" x14ac:dyDescent="0.25">
      <c r="T1721" s="254"/>
      <c r="U1721" s="254"/>
    </row>
    <row r="1722" spans="20:21" x14ac:dyDescent="0.25">
      <c r="T1722" s="254"/>
      <c r="U1722" s="254"/>
    </row>
    <row r="1723" spans="20:21" x14ac:dyDescent="0.25">
      <c r="T1723" s="254"/>
      <c r="U1723" s="254"/>
    </row>
    <row r="1724" spans="20:21" x14ac:dyDescent="0.25">
      <c r="T1724" s="254"/>
      <c r="U1724" s="254"/>
    </row>
    <row r="1725" spans="20:21" x14ac:dyDescent="0.25">
      <c r="T1725" s="254"/>
      <c r="U1725" s="254"/>
    </row>
    <row r="1726" spans="20:21" x14ac:dyDescent="0.25">
      <c r="T1726" s="254"/>
      <c r="U1726" s="254"/>
    </row>
    <row r="1727" spans="20:21" x14ac:dyDescent="0.25">
      <c r="T1727" s="254"/>
      <c r="U1727" s="254"/>
    </row>
    <row r="1728" spans="20:21" x14ac:dyDescent="0.25">
      <c r="T1728" s="254"/>
      <c r="U1728" s="254"/>
    </row>
    <row r="1729" spans="20:21" x14ac:dyDescent="0.25">
      <c r="T1729" s="254"/>
      <c r="U1729" s="254"/>
    </row>
    <row r="1730" spans="20:21" x14ac:dyDescent="0.25">
      <c r="T1730" s="254"/>
      <c r="U1730" s="254"/>
    </row>
    <row r="1731" spans="20:21" x14ac:dyDescent="0.25">
      <c r="T1731" s="254"/>
      <c r="U1731" s="254"/>
    </row>
    <row r="1732" spans="20:21" x14ac:dyDescent="0.25">
      <c r="T1732" s="254"/>
      <c r="U1732" s="254"/>
    </row>
    <row r="1733" spans="20:21" x14ac:dyDescent="0.25">
      <c r="T1733" s="254"/>
      <c r="U1733" s="254"/>
    </row>
    <row r="1734" spans="20:21" x14ac:dyDescent="0.25">
      <c r="T1734" s="254"/>
      <c r="U1734" s="254"/>
    </row>
    <row r="1735" spans="20:21" x14ac:dyDescent="0.25">
      <c r="T1735" s="254"/>
      <c r="U1735" s="254"/>
    </row>
    <row r="1736" spans="20:21" x14ac:dyDescent="0.25">
      <c r="T1736" s="254"/>
      <c r="U1736" s="254"/>
    </row>
    <row r="1737" spans="20:21" x14ac:dyDescent="0.25">
      <c r="T1737" s="372"/>
      <c r="U1737" s="373"/>
    </row>
    <row r="1738" spans="20:21" x14ac:dyDescent="0.25">
      <c r="T1738" s="372"/>
      <c r="U1738" s="373"/>
    </row>
    <row r="1739" spans="20:21" x14ac:dyDescent="0.25">
      <c r="T1739" s="372"/>
      <c r="U1739" s="373"/>
    </row>
    <row r="1740" spans="20:21" x14ac:dyDescent="0.25">
      <c r="T1740" s="372"/>
      <c r="U1740" s="373"/>
    </row>
    <row r="1741" spans="20:21" x14ac:dyDescent="0.25">
      <c r="T1741" s="372"/>
      <c r="U1741" s="373"/>
    </row>
    <row r="1742" spans="20:21" x14ac:dyDescent="0.25">
      <c r="T1742" s="372"/>
      <c r="U1742" s="373"/>
    </row>
    <row r="1743" spans="20:21" x14ac:dyDescent="0.25">
      <c r="T1743" s="372"/>
      <c r="U1743" s="373"/>
    </row>
    <row r="1744" spans="20:21" x14ac:dyDescent="0.25">
      <c r="T1744" s="372"/>
      <c r="U1744" s="373"/>
    </row>
    <row r="1745" spans="20:21" x14ac:dyDescent="0.25">
      <c r="T1745" s="372"/>
      <c r="U1745" s="373"/>
    </row>
    <row r="1746" spans="20:21" x14ac:dyDescent="0.25">
      <c r="T1746" s="372"/>
      <c r="U1746" s="373"/>
    </row>
    <row r="1747" spans="20:21" x14ac:dyDescent="0.25">
      <c r="T1747" s="372"/>
      <c r="U1747" s="373"/>
    </row>
    <row r="1748" spans="20:21" x14ac:dyDescent="0.25">
      <c r="T1748" s="372"/>
      <c r="U1748" s="373"/>
    </row>
    <row r="1749" spans="20:21" x14ac:dyDescent="0.25">
      <c r="T1749" s="372"/>
      <c r="U1749" s="373"/>
    </row>
    <row r="1750" spans="20:21" x14ac:dyDescent="0.25">
      <c r="T1750" s="372"/>
      <c r="U1750" s="373"/>
    </row>
    <row r="1751" spans="20:21" x14ac:dyDescent="0.25">
      <c r="T1751" s="372"/>
      <c r="U1751" s="373"/>
    </row>
    <row r="1752" spans="20:21" x14ac:dyDescent="0.25">
      <c r="T1752" s="372"/>
      <c r="U1752" s="373"/>
    </row>
    <row r="1753" spans="20:21" x14ac:dyDescent="0.25">
      <c r="T1753" s="372"/>
      <c r="U1753" s="373"/>
    </row>
    <row r="1754" spans="20:21" x14ac:dyDescent="0.25">
      <c r="T1754" s="372"/>
      <c r="U1754" s="373"/>
    </row>
    <row r="1755" spans="20:21" x14ac:dyDescent="0.25">
      <c r="T1755" s="372"/>
      <c r="U1755" s="373"/>
    </row>
    <row r="1756" spans="20:21" x14ac:dyDescent="0.25">
      <c r="T1756" s="374"/>
      <c r="U1756" s="373"/>
    </row>
    <row r="1757" spans="20:21" x14ac:dyDescent="0.25">
      <c r="T1757" s="372"/>
      <c r="U1757" s="373"/>
    </row>
    <row r="1758" spans="20:21" x14ac:dyDescent="0.25">
      <c r="T1758" s="372"/>
      <c r="U1758" s="373"/>
    </row>
    <row r="1759" spans="20:21" x14ac:dyDescent="0.25">
      <c r="T1759" s="372"/>
      <c r="U1759" s="373"/>
    </row>
    <row r="1760" spans="20:21" x14ac:dyDescent="0.25">
      <c r="T1760" s="372"/>
      <c r="U1760" s="373"/>
    </row>
    <row r="1761" spans="20:21" x14ac:dyDescent="0.25">
      <c r="T1761" s="372"/>
      <c r="U1761" s="373"/>
    </row>
    <row r="1762" spans="20:21" x14ac:dyDescent="0.25">
      <c r="T1762" s="372"/>
      <c r="U1762" s="373"/>
    </row>
    <row r="1763" spans="20:21" x14ac:dyDescent="0.25">
      <c r="T1763" s="372"/>
      <c r="U1763" s="373"/>
    </row>
    <row r="1764" spans="20:21" x14ac:dyDescent="0.25">
      <c r="T1764" s="372"/>
      <c r="U1764" s="373"/>
    </row>
    <row r="1765" spans="20:21" x14ac:dyDescent="0.25">
      <c r="T1765" s="372"/>
      <c r="U1765" s="373"/>
    </row>
    <row r="1766" spans="20:21" x14ac:dyDescent="0.25">
      <c r="T1766" s="372"/>
      <c r="U1766" s="373"/>
    </row>
    <row r="1767" spans="20:21" x14ac:dyDescent="0.25">
      <c r="T1767" s="374"/>
      <c r="U1767" s="373"/>
    </row>
    <row r="1768" spans="20:21" x14ac:dyDescent="0.25">
      <c r="T1768" s="372"/>
      <c r="U1768" s="373"/>
    </row>
    <row r="1769" spans="20:21" x14ac:dyDescent="0.25">
      <c r="T1769" s="372"/>
      <c r="U1769" s="373"/>
    </row>
    <row r="1770" spans="20:21" x14ac:dyDescent="0.25">
      <c r="T1770" s="372"/>
      <c r="U1770" s="373"/>
    </row>
    <row r="1771" spans="20:21" x14ac:dyDescent="0.25">
      <c r="T1771" s="372"/>
      <c r="U1771" s="373"/>
    </row>
    <row r="1772" spans="20:21" x14ac:dyDescent="0.25">
      <c r="T1772" s="372"/>
      <c r="U1772" s="373"/>
    </row>
    <row r="1773" spans="20:21" x14ac:dyDescent="0.25">
      <c r="T1773" s="372"/>
      <c r="U1773" s="373"/>
    </row>
    <row r="1774" spans="20:21" x14ac:dyDescent="0.25">
      <c r="T1774" s="372"/>
      <c r="U1774" s="373"/>
    </row>
    <row r="1775" spans="20:21" x14ac:dyDescent="0.25">
      <c r="T1775" s="372"/>
      <c r="U1775" s="373"/>
    </row>
    <row r="1776" spans="20:21" x14ac:dyDescent="0.25">
      <c r="T1776" s="372"/>
      <c r="U1776" s="373"/>
    </row>
    <row r="1777" spans="20:21" x14ac:dyDescent="0.25">
      <c r="T1777" s="372"/>
      <c r="U1777" s="373"/>
    </row>
    <row r="1778" spans="20:21" x14ac:dyDescent="0.25">
      <c r="T1778" s="372"/>
      <c r="U1778" s="373"/>
    </row>
    <row r="1779" spans="20:21" x14ac:dyDescent="0.25">
      <c r="T1779" s="372"/>
      <c r="U1779" s="373"/>
    </row>
    <row r="1780" spans="20:21" x14ac:dyDescent="0.25">
      <c r="T1780" s="372"/>
      <c r="U1780" s="373"/>
    </row>
    <row r="1781" spans="20:21" x14ac:dyDescent="0.25">
      <c r="T1781" s="372"/>
      <c r="U1781" s="373"/>
    </row>
    <row r="1782" spans="20:21" x14ac:dyDescent="0.25">
      <c r="T1782" s="372"/>
      <c r="U1782" s="373"/>
    </row>
    <row r="1783" spans="20:21" x14ac:dyDescent="0.25">
      <c r="T1783" s="372"/>
      <c r="U1783" s="373"/>
    </row>
    <row r="1784" spans="20:21" x14ac:dyDescent="0.25">
      <c r="T1784" s="372"/>
      <c r="U1784" s="373"/>
    </row>
    <row r="1785" spans="20:21" x14ac:dyDescent="0.25">
      <c r="T1785" s="372"/>
      <c r="U1785" s="373"/>
    </row>
    <row r="1786" spans="20:21" x14ac:dyDescent="0.25">
      <c r="T1786" s="372"/>
      <c r="U1786" s="373"/>
    </row>
    <row r="1787" spans="20:21" x14ac:dyDescent="0.25">
      <c r="T1787" s="372"/>
      <c r="U1787" s="373"/>
    </row>
    <row r="1788" spans="20:21" x14ac:dyDescent="0.25">
      <c r="T1788" s="372"/>
      <c r="U1788" s="373"/>
    </row>
    <row r="1789" spans="20:21" x14ac:dyDescent="0.25">
      <c r="T1789" s="372"/>
      <c r="U1789" s="373"/>
    </row>
    <row r="1790" spans="20:21" x14ac:dyDescent="0.25">
      <c r="T1790" s="372"/>
      <c r="U1790" s="373"/>
    </row>
    <row r="1791" spans="20:21" x14ac:dyDescent="0.25">
      <c r="T1791" s="372"/>
      <c r="U1791" s="373"/>
    </row>
    <row r="1792" spans="20:21" x14ac:dyDescent="0.25">
      <c r="T1792" s="372"/>
      <c r="U1792" s="373"/>
    </row>
    <row r="1793" spans="20:21" x14ac:dyDescent="0.25">
      <c r="T1793" s="372"/>
      <c r="U1793" s="373"/>
    </row>
    <row r="1794" spans="20:21" x14ac:dyDescent="0.25">
      <c r="T1794" s="372"/>
      <c r="U1794" s="375"/>
    </row>
    <row r="1795" spans="20:21" x14ac:dyDescent="0.25">
      <c r="T1795" s="372"/>
      <c r="U1795" s="375"/>
    </row>
    <row r="1796" spans="20:21" x14ac:dyDescent="0.25">
      <c r="T1796" s="372"/>
      <c r="U1796" s="375"/>
    </row>
    <row r="1797" spans="20:21" x14ac:dyDescent="0.25">
      <c r="T1797" s="372"/>
      <c r="U1797" s="375"/>
    </row>
    <row r="1798" spans="20:21" x14ac:dyDescent="0.25">
      <c r="T1798" s="372"/>
      <c r="U1798" s="375"/>
    </row>
    <row r="1799" spans="20:21" x14ac:dyDescent="0.25">
      <c r="T1799" s="372"/>
      <c r="U1799" s="375"/>
    </row>
    <row r="1800" spans="20:21" x14ac:dyDescent="0.25">
      <c r="T1800" s="372"/>
      <c r="U1800" s="375"/>
    </row>
    <row r="1801" spans="20:21" x14ac:dyDescent="0.25">
      <c r="T1801" s="372"/>
      <c r="U1801" s="373"/>
    </row>
    <row r="1802" spans="20:21" x14ac:dyDescent="0.25">
      <c r="T1802" s="372"/>
      <c r="U1802" s="373"/>
    </row>
    <row r="1803" spans="20:21" x14ac:dyDescent="0.25">
      <c r="T1803" s="372"/>
      <c r="U1803" s="373"/>
    </row>
    <row r="1804" spans="20:21" x14ac:dyDescent="0.25">
      <c r="T1804" s="372"/>
      <c r="U1804" s="373"/>
    </row>
    <row r="1805" spans="20:21" x14ac:dyDescent="0.25">
      <c r="T1805" s="372"/>
      <c r="U1805" s="373"/>
    </row>
    <row r="1806" spans="20:21" x14ac:dyDescent="0.25">
      <c r="T1806" s="372"/>
      <c r="U1806" s="373"/>
    </row>
    <row r="1807" spans="20:21" x14ac:dyDescent="0.25">
      <c r="T1807" s="372"/>
      <c r="U1807" s="373"/>
    </row>
    <row r="1808" spans="20:21" x14ac:dyDescent="0.25">
      <c r="T1808" s="372"/>
      <c r="U1808" s="373"/>
    </row>
    <row r="1809" spans="20:21" x14ac:dyDescent="0.25">
      <c r="T1809" s="372"/>
      <c r="U1809" s="373"/>
    </row>
    <row r="1810" spans="20:21" x14ac:dyDescent="0.25">
      <c r="T1810" s="372"/>
      <c r="U1810" s="373"/>
    </row>
    <row r="1811" spans="20:21" x14ac:dyDescent="0.25">
      <c r="T1811" s="372"/>
      <c r="U1811" s="373"/>
    </row>
    <row r="1812" spans="20:21" x14ac:dyDescent="0.25">
      <c r="T1812" s="372"/>
      <c r="U1812" s="373"/>
    </row>
    <row r="1813" spans="20:21" x14ac:dyDescent="0.25">
      <c r="T1813" s="218"/>
      <c r="U1813" s="373"/>
    </row>
    <row r="1814" spans="20:21" x14ac:dyDescent="0.25">
      <c r="T1814" s="372"/>
      <c r="U1814" s="373"/>
    </row>
    <row r="1815" spans="20:21" x14ac:dyDescent="0.25">
      <c r="T1815" s="372"/>
      <c r="U1815" s="373"/>
    </row>
    <row r="1816" spans="20:21" x14ac:dyDescent="0.25">
      <c r="T1816" s="372"/>
      <c r="U1816" s="373"/>
    </row>
    <row r="1817" spans="20:21" x14ac:dyDescent="0.25">
      <c r="T1817" s="372"/>
      <c r="U1817" s="373"/>
    </row>
    <row r="1818" spans="20:21" x14ac:dyDescent="0.25">
      <c r="T1818" s="372"/>
      <c r="U1818" s="373"/>
    </row>
    <row r="1819" spans="20:21" x14ac:dyDescent="0.25">
      <c r="T1819" s="372"/>
      <c r="U1819" s="373"/>
    </row>
    <row r="1820" spans="20:21" x14ac:dyDescent="0.25">
      <c r="T1820" s="372"/>
      <c r="U1820" s="373"/>
    </row>
    <row r="1821" spans="20:21" x14ac:dyDescent="0.25">
      <c r="T1821" s="372"/>
      <c r="U1821" s="373"/>
    </row>
    <row r="1822" spans="20:21" x14ac:dyDescent="0.25">
      <c r="T1822" s="372"/>
      <c r="U1822" s="373"/>
    </row>
    <row r="1823" spans="20:21" x14ac:dyDescent="0.25">
      <c r="T1823" s="372"/>
      <c r="U1823" s="373"/>
    </row>
    <row r="1824" spans="20:21" x14ac:dyDescent="0.25">
      <c r="T1824" s="372"/>
      <c r="U1824" s="373"/>
    </row>
    <row r="1825" spans="20:21" x14ac:dyDescent="0.25">
      <c r="T1825" s="372"/>
      <c r="U1825" s="373"/>
    </row>
    <row r="1826" spans="20:21" x14ac:dyDescent="0.25">
      <c r="T1826" s="372"/>
      <c r="U1826" s="373"/>
    </row>
    <row r="1827" spans="20:21" x14ac:dyDescent="0.25">
      <c r="T1827" s="376"/>
      <c r="U1827" s="373"/>
    </row>
    <row r="1828" spans="20:21" x14ac:dyDescent="0.25">
      <c r="T1828" s="372"/>
      <c r="U1828" s="373"/>
    </row>
    <row r="1829" spans="20:21" x14ac:dyDescent="0.25">
      <c r="T1829" s="372"/>
      <c r="U1829" s="373"/>
    </row>
    <row r="1830" spans="20:21" x14ac:dyDescent="0.25">
      <c r="T1830" s="372"/>
      <c r="U1830" s="373"/>
    </row>
    <row r="1831" spans="20:21" x14ac:dyDescent="0.25">
      <c r="T1831" s="372"/>
      <c r="U1831" s="373"/>
    </row>
    <row r="1832" spans="20:21" x14ac:dyDescent="0.25">
      <c r="T1832" s="372"/>
      <c r="U1832" s="373"/>
    </row>
    <row r="1833" spans="20:21" x14ac:dyDescent="0.25">
      <c r="T1833" s="372"/>
      <c r="U1833" s="373"/>
    </row>
    <row r="1834" spans="20:21" x14ac:dyDescent="0.25">
      <c r="T1834" s="377"/>
      <c r="U1834" s="378"/>
    </row>
    <row r="1835" spans="20:21" x14ac:dyDescent="0.25">
      <c r="T1835" s="372"/>
      <c r="U1835" s="373"/>
    </row>
    <row r="1836" spans="20:21" x14ac:dyDescent="0.25">
      <c r="T1836" s="372"/>
      <c r="U1836" s="373"/>
    </row>
    <row r="1837" spans="20:21" x14ac:dyDescent="0.25">
      <c r="T1837" s="372"/>
      <c r="U1837" s="375"/>
    </row>
    <row r="1838" spans="20:21" x14ac:dyDescent="0.25">
      <c r="T1838" s="372"/>
      <c r="U1838" s="373"/>
    </row>
    <row r="1839" spans="20:21" x14ac:dyDescent="0.25">
      <c r="T1839" s="372"/>
      <c r="U1839" s="373"/>
    </row>
    <row r="1840" spans="20:21" x14ac:dyDescent="0.25">
      <c r="T1840" s="372"/>
      <c r="U1840" s="373"/>
    </row>
    <row r="1841" spans="20:21" x14ac:dyDescent="0.25">
      <c r="T1841" s="372"/>
      <c r="U1841" s="373"/>
    </row>
    <row r="1842" spans="20:21" x14ac:dyDescent="0.25">
      <c r="T1842" s="372"/>
      <c r="U1842" s="373"/>
    </row>
    <row r="1843" spans="20:21" x14ac:dyDescent="0.25">
      <c r="T1843" s="379"/>
      <c r="U1843" s="375"/>
    </row>
    <row r="1844" spans="20:21" x14ac:dyDescent="0.25">
      <c r="T1844" s="379"/>
      <c r="U1844" s="375"/>
    </row>
    <row r="1845" spans="20:21" x14ac:dyDescent="0.25">
      <c r="T1845" s="379"/>
      <c r="U1845" s="375"/>
    </row>
    <row r="1846" spans="20:21" x14ac:dyDescent="0.25">
      <c r="T1846" s="379"/>
      <c r="U1846" s="380"/>
    </row>
    <row r="1847" spans="20:21" x14ac:dyDescent="0.25">
      <c r="T1847" s="379"/>
      <c r="U1847" s="373"/>
    </row>
    <row r="1848" spans="20:21" x14ac:dyDescent="0.25">
      <c r="T1848" s="381"/>
      <c r="U1848" s="373"/>
    </row>
    <row r="1849" spans="20:21" x14ac:dyDescent="0.25">
      <c r="T1849" s="219"/>
      <c r="U1849" s="373"/>
    </row>
  </sheetData>
  <sheetProtection algorithmName="SHA-512" hashValue="g+0wwXfQ/z0lDE0G/tH+NfdipUhD5MubUCOCkt7shtMauQ+KNF5DVQgHRuFmiCRnSptTzJ4WGa8cHVvhIX84Eg==" saltValue="9Uu2oqB6/CuOVNZnTqtopA==" spinCount="100000" sheet="1" objects="1" scenarios="1" selectLockedCells="1" selectUnlockedCells="1"/>
  <protectedRanges>
    <protectedRange algorithmName="SHA-512" hashValue="FRdTp6AN6+RIXFVAwUpHO5as+BKjYVsR8K9Ea+RxG3IoNecYyy84ek8uM68p1fq/GDRZ7dLy1lDcOp3jwvmu/Q==" saltValue="IFW2iWHOrPpJx7UPBF379Q==" spinCount="100000" sqref="D30:D50 D52:D56 D99:D105 D92:D97 D58:D61 D65:D83 D107:D109 D25:D28 D17:D23 D9:D13 D3:D5 D113:D115" name="Range4_1_2"/>
    <protectedRange algorithmName="SHA-512" hashValue="40RXvPndQlH2YZ+ANOrj7kSkkd1oT4tNbYZ4nmLDSqcMgxYM90uAIWDhFC92Ie73/uBskwnnlZXRnXzJDlRcYg==" saltValue="j3eNfE6iBPRuk+ipnGIMRA==" spinCount="100000" sqref="B104" name="Range3_1_2_2"/>
    <protectedRange algorithmName="SHA-512" hashValue="40RXvPndQlH2YZ+ANOrj7kSkkd1oT4tNbYZ4nmLDSqcMgxYM90uAIWDhFC92Ie73/uBskwnnlZXRnXzJDlRcYg==" saltValue="j3eNfE6iBPRuk+ipnGIMRA==" spinCount="100000" sqref="B94:B97" name="Range3_1_1_2"/>
    <protectedRange algorithmName="SHA-512" hashValue="RQ78UN58PX1Lrdfnns9BZK0sZuzJCvlRuaNkdHb7/QB6UYCHxI8BfDwdESCGnOipLODN/fsvB/y+mnYlqlzpUQ==" saltValue="IWVzaTuQyc4iHLibXZtXvQ==" spinCount="100000" sqref="A42" name="Range1"/>
    <protectedRange algorithmName="SHA-512" hashValue="RQ78UN58PX1Lrdfnns9BZK0sZuzJCvlRuaNkdHb7/QB6UYCHxI8BfDwdESCGnOipLODN/fsvB/y+mnYlqlzpUQ==" saltValue="IWVzaTuQyc4iHLibXZtXvQ==" spinCount="100000" sqref="A68:A69" name="Range1_1"/>
    <protectedRange algorithmName="SHA-512" hashValue="RQ78UN58PX1Lrdfnns9BZK0sZuzJCvlRuaNkdHb7/QB6UYCHxI8BfDwdESCGnOipLODN/fsvB/y+mnYlqlzpUQ==" saltValue="IWVzaTuQyc4iHLibXZtXvQ==" spinCount="100000" sqref="A36" name="Range1_4"/>
    <protectedRange algorithmName="SHA-512" hashValue="RQ78UN58PX1Lrdfnns9BZK0sZuzJCvlRuaNkdHb7/QB6UYCHxI8BfDwdESCGnOipLODN/fsvB/y+mnYlqlzpUQ==" saltValue="IWVzaTuQyc4iHLibXZtXvQ==" spinCount="100000" sqref="A70:A71" name="Range1_1_3"/>
    <protectedRange algorithmName="SHA-512" hashValue="RQ78UN58PX1Lrdfnns9BZK0sZuzJCvlRuaNkdHb7/QB6UYCHxI8BfDwdESCGnOipLODN/fsvB/y+mnYlqlzpUQ==" saltValue="IWVzaTuQyc4iHLibXZtXvQ==" spinCount="100000" sqref="A80" name="Range1_1_5"/>
    <protectedRange algorithmName="SHA-512" hashValue="RQ78UN58PX1Lrdfnns9BZK0sZuzJCvlRuaNkdHb7/QB6UYCHxI8BfDwdESCGnOipLODN/fsvB/y+mnYlqlzpUQ==" saltValue="IWVzaTuQyc4iHLibXZtXvQ==" spinCount="100000" sqref="A81" name="Range1_5"/>
    <protectedRange algorithmName="SHA-512" hashValue="RQ78UN58PX1Lrdfnns9BZK0sZuzJCvlRuaNkdHb7/QB6UYCHxI8BfDwdESCGnOipLODN/fsvB/y+mnYlqlzpUQ==" saltValue="IWVzaTuQyc4iHLibXZtXvQ==" spinCount="100000" sqref="A83" name="Range1_1_8"/>
    <protectedRange algorithmName="SHA-512" hashValue="RQ78UN58PX1Lrdfnns9BZK0sZuzJCvlRuaNkdHb7/QB6UYCHxI8BfDwdESCGnOipLODN/fsvB/y+mnYlqlzpUQ==" saltValue="IWVzaTuQyc4iHLibXZtXvQ==" spinCount="100000" sqref="A84 AF70 AH70 AJ70" name="Range1_6"/>
    <protectedRange algorithmName="SHA-512" hashValue="RQ78UN58PX1Lrdfnns9BZK0sZuzJCvlRuaNkdHb7/QB6UYCHxI8BfDwdESCGnOipLODN/fsvB/y+mnYlqlzpUQ==" saltValue="IWVzaTuQyc4iHLibXZtXvQ==" spinCount="100000" sqref="A85 AD77 AF77 AH77 AJ77" name="Range1_1_9"/>
    <protectedRange algorithmName="SHA-512" hashValue="RQ78UN58PX1Lrdfnns9BZK0sZuzJCvlRuaNkdHb7/QB6UYCHxI8BfDwdESCGnOipLODN/fsvB/y+mnYlqlzpUQ==" saltValue="IWVzaTuQyc4iHLibXZtXvQ==" spinCount="100000" sqref="A86 AD75 AF75 AH75 AJ75" name="Range1_1_10"/>
    <protectedRange algorithmName="SHA-512" hashValue="RQ78UN58PX1Lrdfnns9BZK0sZuzJCvlRuaNkdHb7/QB6UYCHxI8BfDwdESCGnOipLODN/fsvB/y+mnYlqlzpUQ==" saltValue="IWVzaTuQyc4iHLibXZtXvQ==" spinCount="100000" sqref="A87 AD76 AF76 AH76 AJ76" name="Range1_1_12"/>
    <protectedRange algorithmName="SHA-512" hashValue="RQ78UN58PX1Lrdfnns9BZK0sZuzJCvlRuaNkdHb7/QB6UYCHxI8BfDwdESCGnOipLODN/fsvB/y+mnYlqlzpUQ==" saltValue="IWVzaTuQyc4iHLibXZtXvQ==" spinCount="100000" sqref="A88 AD74 AF74 AH74 AJ74" name="Range1_1_13"/>
    <protectedRange algorithmName="SHA-512" hashValue="RQ78UN58PX1Lrdfnns9BZK0sZuzJCvlRuaNkdHb7/QB6UYCHxI8BfDwdESCGnOipLODN/fsvB/y+mnYlqlzpUQ==" saltValue="IWVzaTuQyc4iHLibXZtXvQ==" spinCount="100000" sqref="C334:E337" name="Range1_1_7_1"/>
    <protectedRange algorithmName="SHA-512" hashValue="RQ78UN58PX1Lrdfnns9BZK0sZuzJCvlRuaNkdHb7/QB6UYCHxI8BfDwdESCGnOipLODN/fsvB/y+mnYlqlzpUQ==" saltValue="IWVzaTuQyc4iHLibXZtXvQ==" spinCount="100000" sqref="C945:E945" name="Range1_1_2_2"/>
    <protectedRange algorithmName="SHA-512" hashValue="RQ78UN58PX1Lrdfnns9BZK0sZuzJCvlRuaNkdHb7/QB6UYCHxI8BfDwdESCGnOipLODN/fsvB/y+mnYlqlzpUQ==" saltValue="IWVzaTuQyc4iHLibXZtXvQ==" spinCount="100000" sqref="C943:E944" name="Range1_7_2_2"/>
    <protectedRange algorithmName="SHA-512" hashValue="RQ78UN58PX1Lrdfnns9BZK0sZuzJCvlRuaNkdHb7/QB6UYCHxI8BfDwdESCGnOipLODN/fsvB/y+mnYlqlzpUQ==" saltValue="IWVzaTuQyc4iHLibXZtXvQ==" spinCount="100000" sqref="C664:E676" name="Range1_1_3_2"/>
    <protectedRange algorithmName="SHA-512" hashValue="RQ78UN58PX1Lrdfnns9BZK0sZuzJCvlRuaNkdHb7/QB6UYCHxI8BfDwdESCGnOipLODN/fsvB/y+mnYlqlzpUQ==" saltValue="IWVzaTuQyc4iHLibXZtXvQ==" spinCount="100000" sqref="C879:E879 C898:E898 C908:E908 C922:E923 C934:E934 C940:E940 C937:E937 C822:E867" name="Range1_8_1"/>
    <protectedRange algorithmName="SHA-512" hashValue="RQ78UN58PX1Lrdfnns9BZK0sZuzJCvlRuaNkdHb7/QB6UYCHxI8BfDwdESCGnOipLODN/fsvB/y+mnYlqlzpUQ==" saltValue="IWVzaTuQyc4iHLibXZtXvQ==" spinCount="100000" sqref="C868:E878 C909:E921 C935:E936 C899:E907 C880:E897 C924:E933 C938:E939" name="Range1_1_2_1_1"/>
    <protectedRange algorithmName="SHA-512" hashValue="RQ78UN58PX1Lrdfnns9BZK0sZuzJCvlRuaNkdHb7/QB6UYCHxI8BfDwdESCGnOipLODN/fsvB/y+mnYlqlzpUQ==" saltValue="IWVzaTuQyc4iHLibXZtXvQ==" spinCount="100000" sqref="C691:E697" name="Range1_1_7_1_1"/>
    <protectedRange algorithmName="SHA-512" hashValue="40RXvPndQlH2YZ+ANOrj7kSkkd1oT4tNbYZ4nmLDSqcMgxYM90uAIWDhFC92Ie73/uBskwnnlZXRnXzJDlRcYg==" saltValue="j3eNfE6iBPRuk+ipnGIMRA==" spinCount="100000" sqref="AB91:AB94 AB46:AB58 AB97 AB60:AB83 AB85:AB89 AB3:AB19 AB27:AB44" name="Range3_1_1"/>
    <protectedRange algorithmName="SHA-512" hashValue="RQ78UN58PX1Lrdfnns9BZK0sZuzJCvlRuaNkdHb7/QB6UYCHxI8BfDwdESCGnOipLODN/fsvB/y+mnYlqlzpUQ==" saltValue="IWVzaTuQyc4iHLibXZtXvQ==" spinCount="100000" sqref="AA106" name="Range1_1_3_2_1"/>
    <protectedRange algorithmName="SHA-512" hashValue="RQ78UN58PX1Lrdfnns9BZK0sZuzJCvlRuaNkdHb7/QB6UYCHxI8BfDwdESCGnOipLODN/fsvB/y+mnYlqlzpUQ==" saltValue="IWVzaTuQyc4iHLibXZtXvQ==" spinCount="100000" sqref="A97" name="Range1_8_1_1"/>
  </protectedRanges>
  <autoFilter ref="A2:AK105" xr:uid="{00000000-0001-0000-1200-000000000000}"/>
  <sortState xmlns:xlrd2="http://schemas.microsoft.com/office/spreadsheetml/2017/richdata2" ref="C3:G99">
    <sortCondition ref="C3:C99"/>
  </sortState>
  <mergeCells count="2">
    <mergeCell ref="I1:I2"/>
    <mergeCell ref="J1:J2"/>
  </mergeCells>
  <conditionalFormatting sqref="C223:E225">
    <cfRule type="cellIs" dxfId="255" priority="400" operator="equal">
      <formula>"PLACEHOLDER"</formula>
    </cfRule>
  </conditionalFormatting>
  <conditionalFormatting sqref="B3:B7">
    <cfRule type="cellIs" dxfId="254" priority="397" operator="lessThan">
      <formula>1</formula>
    </cfRule>
  </conditionalFormatting>
  <conditionalFormatting sqref="S11:S14">
    <cfRule type="cellIs" dxfId="253" priority="395" operator="equal">
      <formula>"PLACEHOLDER"</formula>
    </cfRule>
  </conditionalFormatting>
  <conditionalFormatting sqref="AB99:AB103">
    <cfRule type="expression" dxfId="252" priority="392">
      <formula>IF(#REF!="",FALSE,INT((ROW()-8)/25)=(ROW()-8)/25)</formula>
    </cfRule>
  </conditionalFormatting>
  <conditionalFormatting sqref="AA106">
    <cfRule type="cellIs" dxfId="251" priority="390" operator="equal">
      <formula>"PLACEHOLDER"</formula>
    </cfRule>
  </conditionalFormatting>
  <conditionalFormatting sqref="AA107 C59:D60">
    <cfRule type="cellIs" dxfId="250" priority="389" operator="equal">
      <formula>"NEW ENTRY"</formula>
    </cfRule>
  </conditionalFormatting>
  <conditionalFormatting sqref="AA108">
    <cfRule type="cellIs" dxfId="249" priority="388" operator="equal">
      <formula>"NEW ENTRY"</formula>
    </cfRule>
  </conditionalFormatting>
  <conditionalFormatting sqref="Y123:Y134">
    <cfRule type="duplicateValues" dxfId="248" priority="384"/>
  </conditionalFormatting>
  <conditionalFormatting sqref="Y135:Y149">
    <cfRule type="duplicateValues" dxfId="247" priority="385"/>
  </conditionalFormatting>
  <conditionalFormatting sqref="Y114:Y117">
    <cfRule type="duplicateValues" dxfId="246" priority="386"/>
  </conditionalFormatting>
  <conditionalFormatting sqref="Y118:Y122">
    <cfRule type="duplicateValues" dxfId="245" priority="387"/>
  </conditionalFormatting>
  <conditionalFormatting sqref="Y324:Y335">
    <cfRule type="duplicateValues" dxfId="244" priority="380"/>
  </conditionalFormatting>
  <conditionalFormatting sqref="Y336:Y350">
    <cfRule type="duplicateValues" dxfId="243" priority="381"/>
  </conditionalFormatting>
  <conditionalFormatting sqref="Y315:Y318">
    <cfRule type="duplicateValues" dxfId="242" priority="382"/>
  </conditionalFormatting>
  <conditionalFormatting sqref="Y319:Y323">
    <cfRule type="duplicateValues" dxfId="241" priority="383"/>
  </conditionalFormatting>
  <conditionalFormatting sqref="Y435:Y446">
    <cfRule type="duplicateValues" dxfId="240" priority="376"/>
  </conditionalFormatting>
  <conditionalFormatting sqref="Y426:Y429">
    <cfRule type="duplicateValues" dxfId="239" priority="377"/>
  </conditionalFormatting>
  <conditionalFormatting sqref="Y430:Y434">
    <cfRule type="duplicateValues" dxfId="238" priority="378"/>
  </conditionalFormatting>
  <conditionalFormatting sqref="Y447:Y460">
    <cfRule type="duplicateValues" dxfId="237" priority="379"/>
  </conditionalFormatting>
  <conditionalFormatting sqref="S69:S72">
    <cfRule type="cellIs" dxfId="236" priority="375" operator="equal">
      <formula>"PLACEHOLDER"</formula>
    </cfRule>
  </conditionalFormatting>
  <conditionalFormatting sqref="AD74">
    <cfRule type="cellIs" dxfId="235" priority="374" operator="equal">
      <formula>"PLACEHOLDER"</formula>
    </cfRule>
  </conditionalFormatting>
  <conditionalFormatting sqref="AD75">
    <cfRule type="cellIs" dxfId="234" priority="373" operator="equal">
      <formula>"PLACEHOLDER"</formula>
    </cfRule>
  </conditionalFormatting>
  <conditionalFormatting sqref="AD76">
    <cfRule type="cellIs" dxfId="233" priority="372" operator="equal">
      <formula>"PLACEHOLDER"</formula>
    </cfRule>
  </conditionalFormatting>
  <conditionalFormatting sqref="AJ74 AH74 AF74">
    <cfRule type="cellIs" dxfId="232" priority="371" operator="equal">
      <formula>"PLACEHOLDER"</formula>
    </cfRule>
  </conditionalFormatting>
  <conditionalFormatting sqref="AJ75 AH75 AF75">
    <cfRule type="cellIs" dxfId="231" priority="370" operator="equal">
      <formula>"PLACEHOLDER"</formula>
    </cfRule>
  </conditionalFormatting>
  <conditionalFormatting sqref="AJ76 AH76 AF76">
    <cfRule type="cellIs" dxfId="230" priority="369" operator="equal">
      <formula>"PLACEHOLDER"</formula>
    </cfRule>
  </conditionalFormatting>
  <conditionalFormatting sqref="C59:D60">
    <cfRule type="cellIs" dxfId="229" priority="367" operator="equal">
      <formula>"*NEW ENTRY"</formula>
    </cfRule>
  </conditionalFormatting>
  <conditionalFormatting sqref="C107:D107">
    <cfRule type="cellIs" dxfId="228" priority="366" operator="equal">
      <formula>"NEW ENTRY"</formula>
    </cfRule>
  </conditionalFormatting>
  <conditionalFormatting sqref="C107:D107">
    <cfRule type="cellIs" dxfId="227" priority="365" operator="equal">
      <formula>"*NEW ENTRY"</formula>
    </cfRule>
  </conditionalFormatting>
  <conditionalFormatting sqref="C107:D107 C59:D60">
    <cfRule type="cellIs" dxfId="226" priority="364" operator="equal">
      <formula>"zzNEW ENTRY"</formula>
    </cfRule>
  </conditionalFormatting>
  <conditionalFormatting sqref="C107:D107">
    <cfRule type="cellIs" dxfId="225" priority="363" operator="equal">
      <formula>"*NEW ENTRY"</formula>
    </cfRule>
  </conditionalFormatting>
  <conditionalFormatting sqref="C108:D108">
    <cfRule type="cellIs" dxfId="224" priority="362" operator="equal">
      <formula>"NEW ENTRY"</formula>
    </cfRule>
  </conditionalFormatting>
  <conditionalFormatting sqref="C108:D108">
    <cfRule type="cellIs" dxfId="223" priority="361" operator="equal">
      <formula>"*NEW ENTRY"</formula>
    </cfRule>
  </conditionalFormatting>
  <conditionalFormatting sqref="AF78:AF79">
    <cfRule type="cellIs" dxfId="222" priority="360" operator="equal">
      <formula>"NEW ENTRY"</formula>
    </cfRule>
  </conditionalFormatting>
  <conditionalFormatting sqref="AF78">
    <cfRule type="cellIs" dxfId="221" priority="359" operator="equal">
      <formula>"*NEW ENTRY"</formula>
    </cfRule>
  </conditionalFormatting>
  <conditionalFormatting sqref="AF78">
    <cfRule type="cellIs" dxfId="220" priority="358" operator="equal">
      <formula>"zzNEW ENTRY"</formula>
    </cfRule>
  </conditionalFormatting>
  <conditionalFormatting sqref="AF78">
    <cfRule type="cellIs" dxfId="219" priority="357" operator="equal">
      <formula>"*NEW ENTRY"</formula>
    </cfRule>
  </conditionalFormatting>
  <conditionalFormatting sqref="AF79">
    <cfRule type="cellIs" dxfId="218" priority="356" operator="equal">
      <formula>"*NEW ENTRY"</formula>
    </cfRule>
  </conditionalFormatting>
  <conditionalFormatting sqref="AF79">
    <cfRule type="cellIs" dxfId="217" priority="355" operator="equal">
      <formula>"zzNEW ENTRY"</formula>
    </cfRule>
  </conditionalFormatting>
  <conditionalFormatting sqref="AF95:AF98 AF83 AF80:AF81">
    <cfRule type="cellIs" dxfId="216" priority="354" operator="equal">
      <formula>"NEW ENTRY"</formula>
    </cfRule>
  </conditionalFormatting>
  <conditionalFormatting sqref="AF95 AF80:AF85">
    <cfRule type="cellIs" dxfId="215" priority="353" operator="equal">
      <formula>"*NEW ENTRY"</formula>
    </cfRule>
  </conditionalFormatting>
  <conditionalFormatting sqref="AF95 AF80:AF85">
    <cfRule type="cellIs" dxfId="214" priority="352" operator="equal">
      <formula>"zzNEW ENTRY"</formula>
    </cfRule>
  </conditionalFormatting>
  <conditionalFormatting sqref="AF86:AF94">
    <cfRule type="cellIs" dxfId="213" priority="351" operator="equal">
      <formula>"*NEW ENTRY"</formula>
    </cfRule>
  </conditionalFormatting>
  <conditionalFormatting sqref="AF86:AF94">
    <cfRule type="cellIs" dxfId="212" priority="350" operator="equal">
      <formula>"zzNEW ENTRY"</formula>
    </cfRule>
  </conditionalFormatting>
  <conditionalFormatting sqref="AF86:AF94">
    <cfRule type="cellIs" dxfId="211" priority="349" operator="equal">
      <formula>"NEW ENTRY"</formula>
    </cfRule>
  </conditionalFormatting>
  <conditionalFormatting sqref="AF96">
    <cfRule type="cellIs" dxfId="210" priority="348" operator="equal">
      <formula>"*NEW ENTRY"</formula>
    </cfRule>
  </conditionalFormatting>
  <conditionalFormatting sqref="AJ78:AJ79 AH78:AH79">
    <cfRule type="cellIs" dxfId="209" priority="345" operator="equal">
      <formula>"NEW ENTRY"</formula>
    </cfRule>
  </conditionalFormatting>
  <conditionalFormatting sqref="AJ78 AH78">
    <cfRule type="cellIs" dxfId="208" priority="344" operator="equal">
      <formula>"*NEW ENTRY"</formula>
    </cfRule>
  </conditionalFormatting>
  <conditionalFormatting sqref="AJ78 AH78">
    <cfRule type="cellIs" dxfId="207" priority="343" operator="equal">
      <formula>"zzNEW ENTRY"</formula>
    </cfRule>
  </conditionalFormatting>
  <conditionalFormatting sqref="AJ78 AH78">
    <cfRule type="cellIs" dxfId="206" priority="342" operator="equal">
      <formula>"*NEW ENTRY"</formula>
    </cfRule>
  </conditionalFormatting>
  <conditionalFormatting sqref="AJ79 AH79">
    <cfRule type="cellIs" dxfId="205" priority="341" operator="equal">
      <formula>"*NEW ENTRY"</formula>
    </cfRule>
  </conditionalFormatting>
  <conditionalFormatting sqref="AJ79 AH79">
    <cfRule type="cellIs" dxfId="204" priority="340" operator="equal">
      <formula>"zzNEW ENTRY"</formula>
    </cfRule>
  </conditionalFormatting>
  <conditionalFormatting sqref="AJ95:AJ98 AJ83 AJ80:AJ81 AH95:AH96 AH83 AH80:AH81">
    <cfRule type="cellIs" dxfId="203" priority="339" operator="equal">
      <formula>"NEW ENTRY"</formula>
    </cfRule>
  </conditionalFormatting>
  <conditionalFormatting sqref="AJ95 AJ80:AJ85 AH95 AH80:AH85">
    <cfRule type="cellIs" dxfId="202" priority="338" operator="equal">
      <formula>"*NEW ENTRY"</formula>
    </cfRule>
  </conditionalFormatting>
  <conditionalFormatting sqref="AJ95 AJ80:AJ85 AH95 AH80:AH85">
    <cfRule type="cellIs" dxfId="201" priority="337" operator="equal">
      <formula>"zzNEW ENTRY"</formula>
    </cfRule>
  </conditionalFormatting>
  <conditionalFormatting sqref="AJ86:AJ94 AH86:AH94">
    <cfRule type="cellIs" dxfId="200" priority="336" operator="equal">
      <formula>"*NEW ENTRY"</formula>
    </cfRule>
  </conditionalFormatting>
  <conditionalFormatting sqref="AJ86:AJ94 AH86:AH94">
    <cfRule type="cellIs" dxfId="199" priority="335" operator="equal">
      <formula>"zzNEW ENTRY"</formula>
    </cfRule>
  </conditionalFormatting>
  <conditionalFormatting sqref="AJ86:AJ94 AH86:AH94">
    <cfRule type="cellIs" dxfId="198" priority="334" operator="equal">
      <formula>"NEW ENTRY"</formula>
    </cfRule>
  </conditionalFormatting>
  <conditionalFormatting sqref="AJ96 AH96">
    <cfRule type="cellIs" dxfId="197" priority="333" operator="equal">
      <formula>"*NEW ENTRY"</formula>
    </cfRule>
  </conditionalFormatting>
  <conditionalFormatting sqref="AF97">
    <cfRule type="cellIs" dxfId="196" priority="314" operator="equal">
      <formula>"NEW ENTRY"</formula>
    </cfRule>
  </conditionalFormatting>
  <conditionalFormatting sqref="AF97">
    <cfRule type="cellIs" dxfId="195" priority="313" operator="equal">
      <formula>"*NEW ENTRY"</formula>
    </cfRule>
  </conditionalFormatting>
  <conditionalFormatting sqref="AJ97 AH97">
    <cfRule type="cellIs" dxfId="194" priority="312" operator="equal">
      <formula>"NEW ENTRY"</formula>
    </cfRule>
  </conditionalFormatting>
  <conditionalFormatting sqref="AJ97 AH97">
    <cfRule type="cellIs" dxfId="193" priority="311" operator="equal">
      <formula>"*NEW ENTRY"</formula>
    </cfRule>
  </conditionalFormatting>
  <conditionalFormatting sqref="AF98">
    <cfRule type="cellIs" dxfId="192" priority="292" operator="equal">
      <formula>"zz NEW ENTRY"</formula>
    </cfRule>
  </conditionalFormatting>
  <conditionalFormatting sqref="AF98">
    <cfRule type="cellIs" dxfId="191" priority="291" operator="equal">
      <formula>"NEW ENTRY"</formula>
    </cfRule>
  </conditionalFormatting>
  <conditionalFormatting sqref="AF98">
    <cfRule type="cellIs" dxfId="190" priority="290" operator="equal">
      <formula>"*NEW ENTRY"</formula>
    </cfRule>
  </conditionalFormatting>
  <conditionalFormatting sqref="AF98">
    <cfRule type="cellIs" dxfId="189" priority="289" operator="notEqual">
      <formula>"zz NEW ENTRY"</formula>
    </cfRule>
  </conditionalFormatting>
  <conditionalFormatting sqref="AF98">
    <cfRule type="cellIs" dxfId="188" priority="288" operator="notEqual">
      <formula>"zz NEW ENTRY"</formula>
    </cfRule>
  </conditionalFormatting>
  <conditionalFormatting sqref="AF98">
    <cfRule type="cellIs" dxfId="187" priority="287" operator="equal">
      <formula>"*NEW ENTRY"</formula>
    </cfRule>
  </conditionalFormatting>
  <conditionalFormatting sqref="AF98">
    <cfRule type="cellIs" dxfId="186" priority="286" operator="equal">
      <formula>"ZZ new entry"</formula>
    </cfRule>
  </conditionalFormatting>
  <conditionalFormatting sqref="AJ98 AH98">
    <cfRule type="cellIs" dxfId="185" priority="285" operator="equal">
      <formula>"zz NEW ENTRY"</formula>
    </cfRule>
  </conditionalFormatting>
  <conditionalFormatting sqref="AJ98 AH98">
    <cfRule type="cellIs" dxfId="184" priority="284" operator="equal">
      <formula>"NEW ENTRY"</formula>
    </cfRule>
  </conditionalFormatting>
  <conditionalFormatting sqref="AJ98 AH98">
    <cfRule type="cellIs" dxfId="183" priority="283" operator="equal">
      <formula>"*NEW ENTRY"</formula>
    </cfRule>
  </conditionalFormatting>
  <conditionalFormatting sqref="AJ98 AH98">
    <cfRule type="cellIs" dxfId="182" priority="282" operator="notEqual">
      <formula>"zz NEW ENTRY"</formula>
    </cfRule>
  </conditionalFormatting>
  <conditionalFormatting sqref="AJ98 AH98">
    <cfRule type="cellIs" dxfId="181" priority="281" operator="notEqual">
      <formula>"zz NEW ENTRY"</formula>
    </cfRule>
  </conditionalFormatting>
  <conditionalFormatting sqref="AJ98 AH98">
    <cfRule type="cellIs" dxfId="180" priority="280" operator="equal">
      <formula>"*NEW ENTRY"</formula>
    </cfRule>
  </conditionalFormatting>
  <conditionalFormatting sqref="AJ98 AH98">
    <cfRule type="cellIs" dxfId="179" priority="279" operator="equal">
      <formula>"ZZ new entry"</formula>
    </cfRule>
  </conditionalFormatting>
  <conditionalFormatting sqref="S250">
    <cfRule type="cellIs" dxfId="178" priority="278" operator="equal">
      <formula>"zz NEW ENTRY"</formula>
    </cfRule>
  </conditionalFormatting>
  <conditionalFormatting sqref="S250">
    <cfRule type="cellIs" dxfId="177" priority="277" operator="equal">
      <formula>"NEW ENTRY"</formula>
    </cfRule>
  </conditionalFormatting>
  <conditionalFormatting sqref="S250">
    <cfRule type="cellIs" dxfId="176" priority="276" operator="equal">
      <formula>"*NEW ENTRY"</formula>
    </cfRule>
  </conditionalFormatting>
  <conditionalFormatting sqref="S250">
    <cfRule type="cellIs" dxfId="175" priority="275" operator="notEqual">
      <formula>"zz NEW ENTRY"</formula>
    </cfRule>
  </conditionalFormatting>
  <conditionalFormatting sqref="S250">
    <cfRule type="cellIs" dxfId="174" priority="274" operator="notEqual">
      <formula>"zz NEW ENTRY"</formula>
    </cfRule>
  </conditionalFormatting>
  <conditionalFormatting sqref="S250">
    <cfRule type="cellIs" dxfId="173" priority="273" operator="equal">
      <formula>"*NEW ENTRY"</formula>
    </cfRule>
  </conditionalFormatting>
  <conditionalFormatting sqref="S250">
    <cfRule type="cellIs" dxfId="172" priority="272" operator="equal">
      <formula>"ZZ new entry"</formula>
    </cfRule>
  </conditionalFormatting>
  <conditionalFormatting sqref="S251">
    <cfRule type="cellIs" dxfId="171" priority="264" operator="equal">
      <formula>"NEW ENTRY"</formula>
    </cfRule>
  </conditionalFormatting>
  <conditionalFormatting sqref="S251">
    <cfRule type="cellIs" dxfId="170" priority="263" operator="equal">
      <formula>"*NEW ENTRY"</formula>
    </cfRule>
  </conditionalFormatting>
  <conditionalFormatting sqref="S251">
    <cfRule type="cellIs" dxfId="169" priority="262" operator="equal">
      <formula>"zz NEW ENTRY"</formula>
    </cfRule>
  </conditionalFormatting>
  <conditionalFormatting sqref="S251">
    <cfRule type="cellIs" dxfId="168" priority="261" operator="notEqual">
      <formula>"zz NEW ENTRY"</formula>
    </cfRule>
  </conditionalFormatting>
  <conditionalFormatting sqref="S251">
    <cfRule type="cellIs" dxfId="167" priority="260" operator="equal">
      <formula>"NEW ENTRY"</formula>
    </cfRule>
  </conditionalFormatting>
  <conditionalFormatting sqref="S251">
    <cfRule type="cellIs" dxfId="166" priority="259" operator="equal">
      <formula>"*NEW ENTRY"</formula>
    </cfRule>
  </conditionalFormatting>
  <conditionalFormatting sqref="S251">
    <cfRule type="cellIs" dxfId="165" priority="258" operator="notEqual">
      <formula>"zz NEW ENTRY"</formula>
    </cfRule>
  </conditionalFormatting>
  <conditionalFormatting sqref="S251">
    <cfRule type="cellIs" dxfId="164" priority="257" operator="notEqual">
      <formula>"zz NEW ENTRY"</formula>
    </cfRule>
  </conditionalFormatting>
  <conditionalFormatting sqref="S251">
    <cfRule type="cellIs" dxfId="163" priority="256" operator="equal">
      <formula>"*NEW ENTRY"</formula>
    </cfRule>
  </conditionalFormatting>
  <conditionalFormatting sqref="S251">
    <cfRule type="cellIs" dxfId="162" priority="255" operator="equal">
      <formula>"ZZ new entry"</formula>
    </cfRule>
  </conditionalFormatting>
  <conditionalFormatting sqref="AH99">
    <cfRule type="cellIs" dxfId="161" priority="254" operator="equal">
      <formula>"NEW ENTRY"</formula>
    </cfRule>
  </conditionalFormatting>
  <conditionalFormatting sqref="AH99">
    <cfRule type="cellIs" dxfId="160" priority="253" operator="equal">
      <formula>"*NEW ENTRY"</formula>
    </cfRule>
  </conditionalFormatting>
  <conditionalFormatting sqref="AH99">
    <cfRule type="cellIs" dxfId="159" priority="252" operator="equal">
      <formula>"zz NEW ENTRY"</formula>
    </cfRule>
  </conditionalFormatting>
  <conditionalFormatting sqref="AH99">
    <cfRule type="cellIs" dxfId="158" priority="251" operator="notEqual">
      <formula>"zz NEW ENTRY"</formula>
    </cfRule>
  </conditionalFormatting>
  <conditionalFormatting sqref="AH99">
    <cfRule type="cellIs" dxfId="157" priority="250" operator="equal">
      <formula>"NEW ENTRY"</formula>
    </cfRule>
  </conditionalFormatting>
  <conditionalFormatting sqref="AH99">
    <cfRule type="cellIs" dxfId="156" priority="249" operator="equal">
      <formula>"*NEW ENTRY"</formula>
    </cfRule>
  </conditionalFormatting>
  <conditionalFormatting sqref="AH99">
    <cfRule type="cellIs" dxfId="155" priority="248" operator="notEqual">
      <formula>"zz NEW ENTRY"</formula>
    </cfRule>
  </conditionalFormatting>
  <conditionalFormatting sqref="AH99">
    <cfRule type="cellIs" dxfId="154" priority="247" operator="notEqual">
      <formula>"zz NEW ENTRY"</formula>
    </cfRule>
  </conditionalFormatting>
  <conditionalFormatting sqref="AH99">
    <cfRule type="cellIs" dxfId="153" priority="246" operator="equal">
      <formula>"*NEW ENTRY"</formula>
    </cfRule>
  </conditionalFormatting>
  <conditionalFormatting sqref="AH99">
    <cfRule type="cellIs" dxfId="152" priority="245" operator="equal">
      <formula>"ZZ new entry"</formula>
    </cfRule>
  </conditionalFormatting>
  <conditionalFormatting sqref="W97">
    <cfRule type="expression" dxfId="151" priority="12673">
      <formula>IF(#REF!="",FALSE,INT((ROW()-8)/25)=(ROW()-8)/25)</formula>
    </cfRule>
    <cfRule type="expression" dxfId="150" priority="12674">
      <formula>#REF!=AlternateBrand</formula>
    </cfRule>
  </conditionalFormatting>
  <conditionalFormatting sqref="AB99">
    <cfRule type="expression" dxfId="149" priority="12676">
      <formula>#REF!=AlternateBrand</formula>
    </cfRule>
  </conditionalFormatting>
  <conditionalFormatting sqref="S258">
    <cfRule type="cellIs" dxfId="148" priority="229" operator="equal">
      <formula>"NEW ENTRY"</formula>
    </cfRule>
  </conditionalFormatting>
  <conditionalFormatting sqref="S258">
    <cfRule type="cellIs" dxfId="147" priority="228" operator="equal">
      <formula>"*NEW ENTRY"</formula>
    </cfRule>
  </conditionalFormatting>
  <conditionalFormatting sqref="S258">
    <cfRule type="cellIs" dxfId="146" priority="227" operator="equal">
      <formula>"zz NEW ENTRY"</formula>
    </cfRule>
  </conditionalFormatting>
  <conditionalFormatting sqref="S258">
    <cfRule type="cellIs" dxfId="145" priority="226" operator="notEqual">
      <formula>"zz NEW ENTRY"</formula>
    </cfRule>
  </conditionalFormatting>
  <conditionalFormatting sqref="S258">
    <cfRule type="cellIs" dxfId="144" priority="225" operator="equal">
      <formula>"NEW ENTRY"</formula>
    </cfRule>
  </conditionalFormatting>
  <conditionalFormatting sqref="S258">
    <cfRule type="cellIs" dxfId="143" priority="224" operator="equal">
      <formula>"*NEW ENTRY"</formula>
    </cfRule>
  </conditionalFormatting>
  <conditionalFormatting sqref="S258">
    <cfRule type="cellIs" dxfId="142" priority="223" operator="notEqual">
      <formula>"zz NEW ENTRY"</formula>
    </cfRule>
  </conditionalFormatting>
  <conditionalFormatting sqref="S258">
    <cfRule type="cellIs" dxfId="141" priority="222" operator="notEqual">
      <formula>"zz NEW ENTRY"</formula>
    </cfRule>
  </conditionalFormatting>
  <conditionalFormatting sqref="S258">
    <cfRule type="cellIs" dxfId="140" priority="221" operator="equal">
      <formula>"*NEW ENTRY"</formula>
    </cfRule>
  </conditionalFormatting>
  <conditionalFormatting sqref="S258">
    <cfRule type="cellIs" dxfId="139" priority="220" operator="equal">
      <formula>"ZZ new entry"</formula>
    </cfRule>
  </conditionalFormatting>
  <conditionalFormatting sqref="S259:S260">
    <cfRule type="cellIs" dxfId="138" priority="219" operator="equal">
      <formula>"NEW ENTRY"</formula>
    </cfRule>
  </conditionalFormatting>
  <conditionalFormatting sqref="S259:S260">
    <cfRule type="cellIs" dxfId="137" priority="218" operator="equal">
      <formula>"*NEW ENTRY"</formula>
    </cfRule>
  </conditionalFormatting>
  <conditionalFormatting sqref="S259">
    <cfRule type="cellIs" dxfId="136" priority="217" operator="equal">
      <formula>"*NEW ENTRY"</formula>
    </cfRule>
  </conditionalFormatting>
  <conditionalFormatting sqref="S260">
    <cfRule type="cellIs" dxfId="135" priority="216" operator="equal">
      <formula>"NEW ENTRY"</formula>
    </cfRule>
  </conditionalFormatting>
  <conditionalFormatting sqref="S260">
    <cfRule type="cellIs" dxfId="134" priority="215" operator="equal">
      <formula>"NEW ENTRY"</formula>
    </cfRule>
  </conditionalFormatting>
  <conditionalFormatting sqref="S260">
    <cfRule type="cellIs" dxfId="133" priority="214" operator="equal">
      <formula>"zzNEW ENTRY"</formula>
    </cfRule>
  </conditionalFormatting>
  <conditionalFormatting sqref="S257">
    <cfRule type="cellIs" dxfId="132" priority="213" operator="equal">
      <formula>"NEW ENTRY"</formula>
    </cfRule>
  </conditionalFormatting>
  <conditionalFormatting sqref="S257">
    <cfRule type="cellIs" dxfId="131" priority="212" operator="equal">
      <formula>"*NEW ENTRY"</formula>
    </cfRule>
  </conditionalFormatting>
  <conditionalFormatting sqref="S257">
    <cfRule type="cellIs" dxfId="130" priority="211" operator="equal">
      <formula>"zzNEW ENTRY"</formula>
    </cfRule>
  </conditionalFormatting>
  <conditionalFormatting sqref="S261">
    <cfRule type="cellIs" dxfId="129" priority="210" operator="equal">
      <formula>"NEW ENTRY"</formula>
    </cfRule>
  </conditionalFormatting>
  <conditionalFormatting sqref="S261">
    <cfRule type="cellIs" dxfId="128" priority="209" operator="equal">
      <formula>"*NEW ENTRY"</formula>
    </cfRule>
  </conditionalFormatting>
  <conditionalFormatting sqref="S261">
    <cfRule type="cellIs" dxfId="127" priority="208" operator="equal">
      <formula>"zzNEW ENTRY"</formula>
    </cfRule>
  </conditionalFormatting>
  <conditionalFormatting sqref="S256">
    <cfRule type="cellIs" dxfId="126" priority="207" operator="equal">
      <formula>"NEW ENTRY"</formula>
    </cfRule>
  </conditionalFormatting>
  <conditionalFormatting sqref="S256">
    <cfRule type="cellIs" dxfId="125" priority="206" operator="equal">
      <formula>"*NEW ENTRY"</formula>
    </cfRule>
  </conditionalFormatting>
  <conditionalFormatting sqref="S256">
    <cfRule type="cellIs" dxfId="124" priority="205" operator="equal">
      <formula>"zzNEW ENTRY"</formula>
    </cfRule>
  </conditionalFormatting>
  <conditionalFormatting sqref="S256">
    <cfRule type="cellIs" dxfId="123" priority="204" operator="equal">
      <formula>"zzNEW ENTRY"</formula>
    </cfRule>
  </conditionalFormatting>
  <conditionalFormatting sqref="S255">
    <cfRule type="cellIs" dxfId="122" priority="203" operator="equal">
      <formula>"NEW ENTRY"</formula>
    </cfRule>
  </conditionalFormatting>
  <conditionalFormatting sqref="S255">
    <cfRule type="cellIs" dxfId="121" priority="202" operator="equal">
      <formula>"*NEW ENTRY"</formula>
    </cfRule>
  </conditionalFormatting>
  <conditionalFormatting sqref="S255">
    <cfRule type="cellIs" dxfId="120" priority="201" operator="equal">
      <formula>"zzNEW ENTRY"</formula>
    </cfRule>
  </conditionalFormatting>
  <conditionalFormatting sqref="S254">
    <cfRule type="cellIs" dxfId="119" priority="200" operator="equal">
      <formula>"zz NEW ENTRY"</formula>
    </cfRule>
  </conditionalFormatting>
  <conditionalFormatting sqref="S254">
    <cfRule type="cellIs" dxfId="118" priority="199" operator="equal">
      <formula>"NEW ENTRY"</formula>
    </cfRule>
  </conditionalFormatting>
  <conditionalFormatting sqref="S254">
    <cfRule type="cellIs" dxfId="117" priority="198" operator="equal">
      <formula>"*NEW ENTRY"</formula>
    </cfRule>
  </conditionalFormatting>
  <conditionalFormatting sqref="S254">
    <cfRule type="cellIs" dxfId="116" priority="197" operator="notEqual">
      <formula>"zz NEW ENTRY"</formula>
    </cfRule>
  </conditionalFormatting>
  <conditionalFormatting sqref="AD105">
    <cfRule type="cellIs" dxfId="115" priority="196" operator="equal">
      <formula>"NEW ENTRY"</formula>
    </cfRule>
  </conditionalFormatting>
  <conditionalFormatting sqref="AD105">
    <cfRule type="cellIs" dxfId="114" priority="195" operator="equal">
      <formula>"*NEW ENTRY"</formula>
    </cfRule>
  </conditionalFormatting>
  <conditionalFormatting sqref="AD105">
    <cfRule type="cellIs" dxfId="113" priority="194" operator="equal">
      <formula>"zzNEW ENTRY"</formula>
    </cfRule>
  </conditionalFormatting>
  <conditionalFormatting sqref="AF59">
    <cfRule type="cellIs" dxfId="112" priority="190" operator="equal">
      <formula>"NEW ENTRY"</formula>
    </cfRule>
  </conditionalFormatting>
  <conditionalFormatting sqref="AF59">
    <cfRule type="cellIs" dxfId="111" priority="189" operator="equal">
      <formula>"*NEW ENTRY"</formula>
    </cfRule>
  </conditionalFormatting>
  <conditionalFormatting sqref="AF59">
    <cfRule type="cellIs" dxfId="110" priority="188" operator="equal">
      <formula>"zzNEW ENTRY"</formula>
    </cfRule>
  </conditionalFormatting>
  <conditionalFormatting sqref="AH59">
    <cfRule type="cellIs" dxfId="109" priority="187" operator="equal">
      <formula>"NEW ENTRY"</formula>
    </cfRule>
  </conditionalFormatting>
  <conditionalFormatting sqref="AH59">
    <cfRule type="cellIs" dxfId="108" priority="186" operator="equal">
      <formula>"*NEW ENTRY"</formula>
    </cfRule>
  </conditionalFormatting>
  <conditionalFormatting sqref="AH59">
    <cfRule type="cellIs" dxfId="107" priority="185" operator="equal">
      <formula>"zzNEW ENTRY"</formula>
    </cfRule>
  </conditionalFormatting>
  <conditionalFormatting sqref="AJ59">
    <cfRule type="cellIs" dxfId="106" priority="184" operator="equal">
      <formula>"NEW ENTRY"</formula>
    </cfRule>
  </conditionalFormatting>
  <conditionalFormatting sqref="AJ59">
    <cfRule type="cellIs" dxfId="105" priority="183" operator="equal">
      <formula>"*NEW ENTRY"</formula>
    </cfRule>
  </conditionalFormatting>
  <conditionalFormatting sqref="AJ59">
    <cfRule type="cellIs" dxfId="104" priority="182" operator="equal">
      <formula>"zzNEW ENTRY"</formula>
    </cfRule>
  </conditionalFormatting>
  <conditionalFormatting sqref="S168">
    <cfRule type="cellIs" dxfId="103" priority="161" operator="equal">
      <formula>"NEW ENTRY"</formula>
    </cfRule>
  </conditionalFormatting>
  <conditionalFormatting sqref="S168">
    <cfRule type="cellIs" dxfId="102" priority="160" operator="equal">
      <formula>"*NEW ENTRY"</formula>
    </cfRule>
  </conditionalFormatting>
  <conditionalFormatting sqref="S168">
    <cfRule type="cellIs" dxfId="101" priority="159" operator="equal">
      <formula>"zz NEW ENTRY"</formula>
    </cfRule>
  </conditionalFormatting>
  <conditionalFormatting sqref="S168">
    <cfRule type="cellIs" dxfId="100" priority="158" operator="notEqual">
      <formula>"zz NEW ENTRY"</formula>
    </cfRule>
  </conditionalFormatting>
  <conditionalFormatting sqref="S168">
    <cfRule type="cellIs" dxfId="99" priority="157" operator="equal">
      <formula>"NEW ENTRY"</formula>
    </cfRule>
  </conditionalFormatting>
  <conditionalFormatting sqref="S168">
    <cfRule type="cellIs" dxfId="98" priority="156" operator="equal">
      <formula>"*NEW ENTRY"</formula>
    </cfRule>
  </conditionalFormatting>
  <conditionalFormatting sqref="S168">
    <cfRule type="cellIs" dxfId="97" priority="155" operator="notEqual">
      <formula>"zz NEW ENTRY"</formula>
    </cfRule>
  </conditionalFormatting>
  <conditionalFormatting sqref="S168">
    <cfRule type="cellIs" dxfId="96" priority="154" operator="notEqual">
      <formula>"zz NEW ENTRY"</formula>
    </cfRule>
  </conditionalFormatting>
  <conditionalFormatting sqref="S168">
    <cfRule type="cellIs" dxfId="95" priority="153" operator="equal">
      <formula>"*NEW ENTRY"</formula>
    </cfRule>
  </conditionalFormatting>
  <conditionalFormatting sqref="S168">
    <cfRule type="cellIs" dxfId="94" priority="152" operator="equal">
      <formula>"ZZ new entry"</formula>
    </cfRule>
  </conditionalFormatting>
  <conditionalFormatting sqref="S262">
    <cfRule type="cellIs" dxfId="93" priority="151" operator="equal">
      <formula>"NEW ENTRY"</formula>
    </cfRule>
  </conditionalFormatting>
  <conditionalFormatting sqref="S262">
    <cfRule type="cellIs" dxfId="92" priority="150" operator="equal">
      <formula>"*NEW ENTRY"</formula>
    </cfRule>
  </conditionalFormatting>
  <conditionalFormatting sqref="S262">
    <cfRule type="cellIs" dxfId="91" priority="149" operator="equal">
      <formula>"zzNEW ENTRY"</formula>
    </cfRule>
  </conditionalFormatting>
  <conditionalFormatting sqref="U262">
    <cfRule type="cellIs" dxfId="90" priority="148" operator="equal">
      <formula>"NEW ENTRY"</formula>
    </cfRule>
  </conditionalFormatting>
  <conditionalFormatting sqref="U262">
    <cfRule type="cellIs" dxfId="89" priority="147" operator="equal">
      <formula>"*NEW ENTRY"</formula>
    </cfRule>
  </conditionalFormatting>
  <conditionalFormatting sqref="U262">
    <cfRule type="cellIs" dxfId="88" priority="146" operator="equal">
      <formula>"zzNEW ENTRY"</formula>
    </cfRule>
  </conditionalFormatting>
  <conditionalFormatting sqref="U262">
    <cfRule type="cellIs" dxfId="87" priority="144" operator="equal">
      <formula>"AUTO FILL"</formula>
    </cfRule>
    <cfRule type="cellIs" dxfId="86" priority="145" operator="equal">
      <formula>"AUTO FILL"</formula>
    </cfRule>
  </conditionalFormatting>
  <conditionalFormatting sqref="S264:S266">
    <cfRule type="cellIs" dxfId="85" priority="143" operator="equal">
      <formula>"NEW ENTRY"</formula>
    </cfRule>
  </conditionalFormatting>
  <conditionalFormatting sqref="S264:S266">
    <cfRule type="cellIs" dxfId="84" priority="142" operator="equal">
      <formula>"*NEW ENTRY"</formula>
    </cfRule>
  </conditionalFormatting>
  <conditionalFormatting sqref="S264:S266">
    <cfRule type="cellIs" dxfId="83" priority="141" operator="equal">
      <formula>"ZZ new entry"</formula>
    </cfRule>
  </conditionalFormatting>
  <conditionalFormatting sqref="S264:S266">
    <cfRule type="cellIs" dxfId="82" priority="140" operator="equal">
      <formula>"zz NEW ENTRY"</formula>
    </cfRule>
  </conditionalFormatting>
  <conditionalFormatting sqref="S264:S266">
    <cfRule type="cellIs" dxfId="81" priority="139" operator="notEqual">
      <formula>"zz NEW ENTRY"</formula>
    </cfRule>
  </conditionalFormatting>
  <conditionalFormatting sqref="S252:S253">
    <cfRule type="cellIs" dxfId="80" priority="138" operator="equal">
      <formula>"NEW ENTRY"</formula>
    </cfRule>
  </conditionalFormatting>
  <conditionalFormatting sqref="S252:S253">
    <cfRule type="cellIs" dxfId="79" priority="137" operator="equal">
      <formula>"*NEW ENTRY"</formula>
    </cfRule>
  </conditionalFormatting>
  <conditionalFormatting sqref="S252:S253">
    <cfRule type="cellIs" dxfId="78" priority="136" operator="equal">
      <formula>"ZZ new entry"</formula>
    </cfRule>
  </conditionalFormatting>
  <conditionalFormatting sqref="S252:S253">
    <cfRule type="cellIs" dxfId="77" priority="135" operator="equal">
      <formula>"zz NEW ENTRY"</formula>
    </cfRule>
  </conditionalFormatting>
  <conditionalFormatting sqref="S252:S253">
    <cfRule type="cellIs" dxfId="76" priority="134" operator="notEqual">
      <formula>"zz NEW ENTRY"</formula>
    </cfRule>
  </conditionalFormatting>
  <conditionalFormatting sqref="W100:W101">
    <cfRule type="expression" dxfId="75" priority="12681">
      <formula>IF(#REF!="",FALSE,INT((ROW()-8)/25)=(ROW()-8)/25)</formula>
    </cfRule>
    <cfRule type="expression" dxfId="74" priority="12682">
      <formula>#REF!=AlternateBrand</formula>
    </cfRule>
  </conditionalFormatting>
  <conditionalFormatting sqref="AB102:AB103">
    <cfRule type="expression" dxfId="73" priority="12683">
      <formula>#REF!=AlternateBrand</formula>
    </cfRule>
  </conditionalFormatting>
  <conditionalFormatting sqref="AB100">
    <cfRule type="expression" dxfId="72" priority="12684">
      <formula>#REF!=AlternateBrand</formula>
    </cfRule>
  </conditionalFormatting>
  <conditionalFormatting sqref="S263">
    <cfRule type="cellIs" dxfId="71" priority="133" operator="equal">
      <formula>"NEW ENTRY"</formula>
    </cfRule>
  </conditionalFormatting>
  <conditionalFormatting sqref="S263">
    <cfRule type="cellIs" dxfId="70" priority="132" operator="equal">
      <formula>"*NEW ENTRY"</formula>
    </cfRule>
  </conditionalFormatting>
  <conditionalFormatting sqref="S263">
    <cfRule type="cellIs" dxfId="69" priority="131" operator="equal">
      <formula>"ZZ new entry"</formula>
    </cfRule>
  </conditionalFormatting>
  <conditionalFormatting sqref="S263">
    <cfRule type="cellIs" dxfId="68" priority="130" operator="equal">
      <formula>"zz NEW ENTRY"</formula>
    </cfRule>
  </conditionalFormatting>
  <conditionalFormatting sqref="S263">
    <cfRule type="cellIs" dxfId="67" priority="129" operator="notEqual">
      <formula>"zz NEW ENTRY"</formula>
    </cfRule>
  </conditionalFormatting>
  <conditionalFormatting sqref="AD64">
    <cfRule type="cellIs" dxfId="66" priority="128" operator="equal">
      <formula>"NEW ENTRY"</formula>
    </cfRule>
  </conditionalFormatting>
  <conditionalFormatting sqref="AD64">
    <cfRule type="cellIs" dxfId="65" priority="127" operator="equal">
      <formula>"*NEW ENTRY"</formula>
    </cfRule>
  </conditionalFormatting>
  <conditionalFormatting sqref="AD64">
    <cfRule type="cellIs" dxfId="64" priority="126" operator="equal">
      <formula>"zzNEW ENTRY"</formula>
    </cfRule>
  </conditionalFormatting>
  <conditionalFormatting sqref="AD64">
    <cfRule type="cellIs" dxfId="63" priority="125" operator="equal">
      <formula>"*NEW ENTRY"</formula>
    </cfRule>
  </conditionalFormatting>
  <conditionalFormatting sqref="AD65">
    <cfRule type="cellIs" dxfId="62" priority="124" operator="equal">
      <formula>"NEW ENTRY"</formula>
    </cfRule>
  </conditionalFormatting>
  <conditionalFormatting sqref="AD65">
    <cfRule type="cellIs" dxfId="61" priority="123" operator="equal">
      <formula>"*NEW ENTRY"</formula>
    </cfRule>
  </conditionalFormatting>
  <conditionalFormatting sqref="AD73">
    <cfRule type="cellIs" dxfId="60" priority="122" operator="equal">
      <formula>"NEW ENTRY"</formula>
    </cfRule>
  </conditionalFormatting>
  <conditionalFormatting sqref="AD73">
    <cfRule type="cellIs" dxfId="59" priority="121" operator="equal">
      <formula>"*NEW ENTRY"</formula>
    </cfRule>
  </conditionalFormatting>
  <conditionalFormatting sqref="AD73">
    <cfRule type="cellIs" dxfId="58" priority="120" operator="equal">
      <formula>"*NEW ENTRY"</formula>
    </cfRule>
  </conditionalFormatting>
  <conditionalFormatting sqref="AD73">
    <cfRule type="cellIs" dxfId="57" priority="119" operator="equal">
      <formula>"zzNEW ENTRY"</formula>
    </cfRule>
  </conditionalFormatting>
  <conditionalFormatting sqref="AD78">
    <cfRule type="cellIs" dxfId="56" priority="118" operator="equal">
      <formula>"PLACEHOLDER"</formula>
    </cfRule>
  </conditionalFormatting>
  <conditionalFormatting sqref="S267">
    <cfRule type="cellIs" dxfId="55" priority="117" operator="equal">
      <formula>"*NEW ENTRY"</formula>
    </cfRule>
  </conditionalFormatting>
  <conditionalFormatting sqref="S267">
    <cfRule type="cellIs" dxfId="54" priority="116" operator="equal">
      <formula>"zzNEW ENTRY"</formula>
    </cfRule>
  </conditionalFormatting>
  <conditionalFormatting sqref="S267">
    <cfRule type="cellIs" dxfId="53" priority="115" operator="equal">
      <formula>"NEW ENTRY"</formula>
    </cfRule>
  </conditionalFormatting>
  <conditionalFormatting sqref="S268">
    <cfRule type="cellIs" dxfId="52" priority="114" operator="equal">
      <formula>"NEW ENTRY"</formula>
    </cfRule>
  </conditionalFormatting>
  <conditionalFormatting sqref="S268">
    <cfRule type="cellIs" dxfId="51" priority="113" operator="equal">
      <formula>"*NEW ENTRY"</formula>
    </cfRule>
  </conditionalFormatting>
  <conditionalFormatting sqref="S268">
    <cfRule type="cellIs" dxfId="50" priority="112" operator="equal">
      <formula>"zz NEW ENTRY"</formula>
    </cfRule>
  </conditionalFormatting>
  <conditionalFormatting sqref="S268">
    <cfRule type="cellIs" dxfId="49" priority="111" operator="notEqual">
      <formula>"zz NEW ENTRY"</formula>
    </cfRule>
  </conditionalFormatting>
  <conditionalFormatting sqref="S268">
    <cfRule type="cellIs" dxfId="48" priority="110" operator="equal">
      <formula>"NEW ENTRY"</formula>
    </cfRule>
  </conditionalFormatting>
  <conditionalFormatting sqref="S268">
    <cfRule type="cellIs" dxfId="47" priority="109" operator="equal">
      <formula>"*NEW ENTRY"</formula>
    </cfRule>
  </conditionalFormatting>
  <conditionalFormatting sqref="S268">
    <cfRule type="cellIs" dxfId="46" priority="108" operator="notEqual">
      <formula>"zz NEW ENTRY"</formula>
    </cfRule>
  </conditionalFormatting>
  <conditionalFormatting sqref="S268">
    <cfRule type="cellIs" dxfId="45" priority="107" operator="notEqual">
      <formula>"zz NEW ENTRY"</formula>
    </cfRule>
  </conditionalFormatting>
  <conditionalFormatting sqref="S268">
    <cfRule type="cellIs" dxfId="44" priority="106" operator="equal">
      <formula>"*NEW ENTRY"</formula>
    </cfRule>
  </conditionalFormatting>
  <conditionalFormatting sqref="S268">
    <cfRule type="cellIs" dxfId="43" priority="105" operator="equal">
      <formula>"ZZ new entry"</formula>
    </cfRule>
  </conditionalFormatting>
  <conditionalFormatting sqref="C116">
    <cfRule type="cellIs" dxfId="42" priority="104" operator="equal">
      <formula>"NEW ENTRY"</formula>
    </cfRule>
  </conditionalFormatting>
  <conditionalFormatting sqref="C116">
    <cfRule type="cellIs" dxfId="41" priority="103" operator="equal">
      <formula>"*NEW ENTRY"</formula>
    </cfRule>
  </conditionalFormatting>
  <conditionalFormatting sqref="S270">
    <cfRule type="cellIs" dxfId="40" priority="44" operator="equal">
      <formula>"*NEW ENTRY"</formula>
    </cfRule>
  </conditionalFormatting>
  <conditionalFormatting sqref="S270">
    <cfRule type="cellIs" dxfId="39" priority="43" operator="equal">
      <formula>"zzNEW ENTRY"</formula>
    </cfRule>
  </conditionalFormatting>
  <conditionalFormatting sqref="S270">
    <cfRule type="cellIs" dxfId="38" priority="42" operator="equal">
      <formula>"NEW ENTRY"</formula>
    </cfRule>
  </conditionalFormatting>
  <conditionalFormatting sqref="S271">
    <cfRule type="cellIs" dxfId="37" priority="41" operator="equal">
      <formula>"NEW ENTRY"</formula>
    </cfRule>
  </conditionalFormatting>
  <conditionalFormatting sqref="S271">
    <cfRule type="cellIs" dxfId="36" priority="40" operator="equal">
      <formula>"*NEW ENTRY"</formula>
    </cfRule>
  </conditionalFormatting>
  <conditionalFormatting sqref="S272">
    <cfRule type="cellIs" dxfId="35" priority="39" operator="equal">
      <formula>"NEW ENTRY"</formula>
    </cfRule>
  </conditionalFormatting>
  <conditionalFormatting sqref="S272">
    <cfRule type="cellIs" dxfId="34" priority="38" operator="equal">
      <formula>"*NEW ENTRY"</formula>
    </cfRule>
  </conditionalFormatting>
  <conditionalFormatting sqref="S272">
    <cfRule type="cellIs" dxfId="33" priority="37" operator="equal">
      <formula>"zzNEW ENTRY"</formula>
    </cfRule>
  </conditionalFormatting>
  <conditionalFormatting sqref="S273">
    <cfRule type="cellIs" dxfId="32" priority="36" operator="equal">
      <formula>"NEW ENTRY"</formula>
    </cfRule>
  </conditionalFormatting>
  <conditionalFormatting sqref="S273">
    <cfRule type="cellIs" dxfId="31" priority="35" operator="equal">
      <formula>"*NEW ENTRY"</formula>
    </cfRule>
  </conditionalFormatting>
  <conditionalFormatting sqref="S273">
    <cfRule type="cellIs" dxfId="30" priority="34" operator="equal">
      <formula>"zzNEW ENTRY"</formula>
    </cfRule>
  </conditionalFormatting>
  <conditionalFormatting sqref="C23">
    <cfRule type="cellIs" dxfId="29" priority="33" operator="equal">
      <formula>"NEW ENTRY"</formula>
    </cfRule>
  </conditionalFormatting>
  <conditionalFormatting sqref="C23">
    <cfRule type="cellIs" dxfId="28" priority="32" operator="equal">
      <formula>"*NEW ENTRY"</formula>
    </cfRule>
  </conditionalFormatting>
  <conditionalFormatting sqref="C23">
    <cfRule type="cellIs" dxfId="27" priority="31" operator="equal">
      <formula>"zz NEW ENTRY"</formula>
    </cfRule>
  </conditionalFormatting>
  <conditionalFormatting sqref="C23">
    <cfRule type="cellIs" dxfId="26" priority="30" operator="notEqual">
      <formula>"zz NEW ENTRY"</formula>
    </cfRule>
  </conditionalFormatting>
  <conditionalFormatting sqref="C23">
    <cfRule type="cellIs" dxfId="25" priority="29" operator="equal">
      <formula>"NEW ENTRY"</formula>
    </cfRule>
  </conditionalFormatting>
  <conditionalFormatting sqref="C23">
    <cfRule type="cellIs" dxfId="24" priority="28" operator="equal">
      <formula>"*NEW ENTRY"</formula>
    </cfRule>
  </conditionalFormatting>
  <conditionalFormatting sqref="C23">
    <cfRule type="cellIs" dxfId="23" priority="27" operator="notEqual">
      <formula>"zz NEW ENTRY"</formula>
    </cfRule>
  </conditionalFormatting>
  <conditionalFormatting sqref="C23">
    <cfRule type="cellIs" dxfId="22" priority="26" operator="notEqual">
      <formula>"zz NEW ENTRY"</formula>
    </cfRule>
  </conditionalFormatting>
  <conditionalFormatting sqref="C23">
    <cfRule type="cellIs" dxfId="21" priority="25" operator="equal">
      <formula>"*NEW ENTRY"</formula>
    </cfRule>
  </conditionalFormatting>
  <conditionalFormatting sqref="C23">
    <cfRule type="cellIs" dxfId="20" priority="24" operator="equal">
      <formula>"ZZ new entry"</formula>
    </cfRule>
  </conditionalFormatting>
  <conditionalFormatting sqref="W98:W99">
    <cfRule type="expression" dxfId="19" priority="12685">
      <formula>IF(#REF!="",FALSE,INT((ROW()-8)/25)=(ROW()-8)/25)</formula>
    </cfRule>
    <cfRule type="expression" dxfId="18" priority="12686">
      <formula>#REF!=AlternateBrand</formula>
    </cfRule>
  </conditionalFormatting>
  <conditionalFormatting sqref="W102">
    <cfRule type="expression" dxfId="17" priority="12687">
      <formula>IF(#REF!="",FALSE,INT((ROW()-8)/25)=(ROW()-8)/25)</formula>
    </cfRule>
    <cfRule type="expression" dxfId="16" priority="12688">
      <formula>#REF!=AlternateBrand</formula>
    </cfRule>
  </conditionalFormatting>
  <conditionalFormatting sqref="AB100:AB101">
    <cfRule type="expression" dxfId="15" priority="12689">
      <formula>#REF!=AlternateBrand</formula>
    </cfRule>
  </conditionalFormatting>
  <conditionalFormatting sqref="AB102">
    <cfRule type="expression" dxfId="14" priority="12690">
      <formula>#REF!=AlternateBrand</formula>
    </cfRule>
  </conditionalFormatting>
  <conditionalFormatting sqref="AB103">
    <cfRule type="expression" dxfId="13" priority="12691">
      <formula>#REF!=AlternateBrand</formula>
    </cfRule>
  </conditionalFormatting>
  <conditionalFormatting sqref="S276">
    <cfRule type="cellIs" dxfId="12" priority="17" operator="equal">
      <formula>"zz NEW ENTRY"</formula>
    </cfRule>
  </conditionalFormatting>
  <conditionalFormatting sqref="S277">
    <cfRule type="cellIs" dxfId="11" priority="16" operator="equal">
      <formula>"zz NEW ENTRY"</formula>
    </cfRule>
  </conditionalFormatting>
  <conditionalFormatting sqref="S278">
    <cfRule type="cellIs" dxfId="10" priority="15" operator="equal">
      <formula>"zz NEW ENTRY"</formula>
    </cfRule>
  </conditionalFormatting>
  <conditionalFormatting sqref="S279">
    <cfRule type="cellIs" dxfId="9" priority="13" operator="equal">
      <formula>"zz NEW ENTRY"</formula>
    </cfRule>
  </conditionalFormatting>
  <conditionalFormatting sqref="S281:S287">
    <cfRule type="cellIs" dxfId="8" priority="10" operator="equal">
      <formula>"zz NEW ENTRY"</formula>
    </cfRule>
  </conditionalFormatting>
  <conditionalFormatting sqref="U281:U287">
    <cfRule type="cellIs" dxfId="7" priority="9" operator="equal">
      <formula>"NEW ENTRY"</formula>
    </cfRule>
  </conditionalFormatting>
  <conditionalFormatting sqref="U281:U287">
    <cfRule type="cellIs" dxfId="6" priority="8" operator="equal">
      <formula>"*NEW ENTRY"</formula>
    </cfRule>
  </conditionalFormatting>
  <conditionalFormatting sqref="U281:U287">
    <cfRule type="cellIs" dxfId="5" priority="7" operator="equal">
      <formula>"zzNEW ENTRY"</formula>
    </cfRule>
  </conditionalFormatting>
  <conditionalFormatting sqref="U281:U287">
    <cfRule type="cellIs" dxfId="4" priority="6" operator="equal">
      <formula>"zzNEW ENTRY"</formula>
    </cfRule>
  </conditionalFormatting>
  <conditionalFormatting sqref="U281:U287">
    <cfRule type="cellIs" dxfId="3" priority="4" operator="equal">
      <formula>"AUTO FILL"</formula>
    </cfRule>
    <cfRule type="cellIs" dxfId="2" priority="5" operator="equal">
      <formula>"AUTO FILL"</formula>
    </cfRule>
  </conditionalFormatting>
  <conditionalFormatting sqref="C84:C90">
    <cfRule type="cellIs" dxfId="1" priority="3" operator="equal">
      <formula>"zz NEW ENTRY"</formula>
    </cfRule>
  </conditionalFormatting>
  <conditionalFormatting sqref="D84:D90">
    <cfRule type="containsErrors" dxfId="0" priority="2">
      <formula>ISERROR(D84)</formula>
    </cfRule>
  </conditionalFormatting>
  <dataValidations count="7">
    <dataValidation type="list" showInputMessage="1" showErrorMessage="1" sqref="A42 A83:A88 A80:A81 AJ74:AJ77 AH70 AH74:AH77 AF70 AF74:AF77 A68:A71 AD74:AD77 AJ70 A36" xr:uid="{35F44BDD-86E8-4C7C-A740-7CA1C9D4B3E7}">
      <formula1>$A$94:$A$98</formula1>
    </dataValidation>
    <dataValidation type="list" allowBlank="1" showInputMessage="1" showErrorMessage="1" sqref="C215:D261 S167:S168 S164:S165 S61:S111 S44:S55 S3:S42 S57 AA98:AA106 AD105 AJ59 AF59 AH59 AD78" xr:uid="{697CB757-FAEA-4BCF-A547-C6F7966586B1}">
      <formula1>$C$3:$C$64</formula1>
    </dataValidation>
    <dataValidation type="list" allowBlank="1" showInputMessage="1" showErrorMessage="1" errorTitle="Use Dropdown List Only" error="Use Dropdown List Only" sqref="S58:S59 Y525 AA108 A97 A94:A95" xr:uid="{289D2375-C812-493D-8AFC-C386685732A0}">
      <formula1>$C$3:$C$64</formula1>
    </dataValidation>
    <dataValidation type="list" allowBlank="1" showInputMessage="1" showErrorMessage="1" sqref="C107:C108 A82 S250 AJ86:AJ97 AH86:AH97 AF86:AF97 AH99 AD73 AD64:AD65 AJ78:AJ81 AH78:AH81 A100:A103 AF78:AF81 C59:C60" xr:uid="{C41B1795-A3F0-40D0-B243-500ABC4FB72B}">
      <formula1>$C$3:$C$112</formula1>
    </dataValidation>
    <dataValidation type="list" allowBlank="1" showInputMessage="1" showErrorMessage="1" sqref="C116 C23 S267:S268 S270:S273 S276:S279" xr:uid="{282715EA-E0BA-43D0-99D4-7F001A96CD7F}">
      <formula1>$C$3:$C$86</formula1>
    </dataValidation>
    <dataValidation allowBlank="1" showErrorMessage="1" sqref="D84:D90" xr:uid="{F28F4FFB-AFF7-4497-8649-5DE0293C9187}"/>
    <dataValidation type="list" allowBlank="1" showInputMessage="1" showErrorMessage="1" errorTitle="USE PULLDOWN LIST ONLY" sqref="AA107" xr:uid="{D9AAA399-A3ED-46C6-B09F-35407F07F3B2}">
      <formula1>$K$5:$K$17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D8AA54003A94F8BF915B455DD7DA3" ma:contentTypeVersion="11" ma:contentTypeDescription="Create a new document." ma:contentTypeScope="" ma:versionID="80ffefc164f4197e2c3c22c174b53e70">
  <xsd:schema xmlns:xsd="http://www.w3.org/2001/XMLSchema" xmlns:xs="http://www.w3.org/2001/XMLSchema" xmlns:p="http://schemas.microsoft.com/office/2006/metadata/properties" xmlns:ns3="34d44bc4-682c-4c4f-8b78-2e9d4e3e86c3" targetNamespace="http://schemas.microsoft.com/office/2006/metadata/properties" ma:root="true" ma:fieldsID="37e25be0f108c9e88862767c43d4b317" ns3:_="">
    <xsd:import namespace="34d44bc4-682c-4c4f-8b78-2e9d4e3e86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44bc4-682c-4c4f-8b78-2e9d4e3e86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0E938-BA42-457F-9A9B-B86CCE84C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d44bc4-682c-4c4f-8b78-2e9d4e3e8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8F4CF2-6C02-49D1-B392-6FBE700CCC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92DE1F-0892-4333-AE5B-2A3D483ED6A8}">
  <ds:schemaRefs>
    <ds:schemaRef ds:uri="34d44bc4-682c-4c4f-8b78-2e9d4e3e86c3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Input_Incremental Volume</vt:lpstr>
      <vt:lpstr>Pivot Running Incr. Volume</vt:lpstr>
      <vt:lpstr>Lookups</vt:lpstr>
      <vt:lpstr>'Input_Incremental Volume'!Print_Area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Davey</dc:creator>
  <cp:lastModifiedBy>Wayne Davey</cp:lastModifiedBy>
  <cp:lastPrinted>2022-03-16T22:32:37Z</cp:lastPrinted>
  <dcterms:created xsi:type="dcterms:W3CDTF">2019-02-13T18:40:14Z</dcterms:created>
  <dcterms:modified xsi:type="dcterms:W3CDTF">2023-03-12T16:03:26Z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0x010100586D8AA54003A94F8BF915B455DD7DA3</vt:lpwstr>
  </property>
</Properties>
</file>